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75" windowWidth="15480" windowHeight="7350" tabRatio="682" activeTab="1"/>
  </bookViews>
  <sheets>
    <sheet name="Εξοπλισμός" sheetId="22" r:id="rId1"/>
    <sheet name="PriceList" sheetId="21" r:id="rId2"/>
  </sheets>
  <definedNames>
    <definedName name="_xlnm.Print_Area" localSheetId="1">PriceList!$A$1:$AL$86</definedName>
    <definedName name="_xlnm.Print_Area" localSheetId="0">Εξοπλισμός!$A$1:$AF$87</definedName>
    <definedName name="_xlnm.Print_Titles" localSheetId="1">PriceList!$1:$3</definedName>
    <definedName name="_xlnm.Print_Titles" localSheetId="0">Εξοπλισμός!$1:$3</definedName>
  </definedNames>
  <calcPr calcId="145621"/>
</workbook>
</file>

<file path=xl/calcChain.xml><?xml version="1.0" encoding="utf-8"?>
<calcChain xmlns="http://schemas.openxmlformats.org/spreadsheetml/2006/main">
  <c r="AP80" i="22" l="1"/>
  <c r="AI80" i="22"/>
  <c r="AM80" i="22" s="1"/>
  <c r="AH80" i="22"/>
  <c r="AL80" i="22" s="1"/>
  <c r="AJ80" i="22" s="1"/>
  <c r="AE80" i="22"/>
  <c r="AP79" i="22"/>
  <c r="AI79" i="22"/>
  <c r="AM79" i="22" s="1"/>
  <c r="AH79" i="22"/>
  <c r="AL79" i="22" s="1"/>
  <c r="AJ79" i="22" s="1"/>
  <c r="AE79" i="22"/>
  <c r="AP78" i="22"/>
  <c r="AI78" i="22"/>
  <c r="AM78" i="22" s="1"/>
  <c r="AH78" i="22"/>
  <c r="AL78" i="22" s="1"/>
  <c r="AJ78" i="22" s="1"/>
  <c r="AE78" i="22"/>
  <c r="AP77" i="22"/>
  <c r="AI77" i="22"/>
  <c r="AM77" i="22" s="1"/>
  <c r="AH77" i="22"/>
  <c r="AL77" i="22" s="1"/>
  <c r="AJ77" i="22" s="1"/>
  <c r="AE77" i="22"/>
  <c r="AP76" i="22"/>
  <c r="AI76" i="22"/>
  <c r="AM76" i="22" s="1"/>
  <c r="AH76" i="22"/>
  <c r="AL76" i="22" s="1"/>
  <c r="AJ76" i="22" s="1"/>
  <c r="AE76" i="22"/>
  <c r="AP75" i="22"/>
  <c r="AI75" i="22"/>
  <c r="AM75" i="22" s="1"/>
  <c r="AH75" i="22"/>
  <c r="AL75" i="22" s="1"/>
  <c r="AJ75" i="22" s="1"/>
  <c r="AE75" i="22"/>
  <c r="AP74" i="22"/>
  <c r="AI74" i="22"/>
  <c r="AM74" i="22" s="1"/>
  <c r="AH74" i="22"/>
  <c r="AL74" i="22" s="1"/>
  <c r="AJ74" i="22" s="1"/>
  <c r="AE74" i="22"/>
  <c r="AP73" i="22"/>
  <c r="AI73" i="22"/>
  <c r="AM73" i="22" s="1"/>
  <c r="AH73" i="22"/>
  <c r="AL73" i="22" s="1"/>
  <c r="AJ73" i="22" s="1"/>
  <c r="AE73" i="22"/>
  <c r="AP72" i="22"/>
  <c r="AI72" i="22"/>
  <c r="AM72" i="22" s="1"/>
  <c r="AH72" i="22"/>
  <c r="AL72" i="22" s="1"/>
  <c r="AJ72" i="22" s="1"/>
  <c r="AE72" i="22"/>
  <c r="AP71" i="22"/>
  <c r="AE71" i="22"/>
  <c r="AP70" i="22"/>
  <c r="AE70" i="22"/>
  <c r="AP69" i="22"/>
  <c r="AI69" i="22"/>
  <c r="AM69" i="22" s="1"/>
  <c r="AH69" i="22"/>
  <c r="AL69" i="22" s="1"/>
  <c r="AJ69" i="22" s="1"/>
  <c r="AE69" i="22"/>
  <c r="AP68" i="22"/>
  <c r="AI68" i="22"/>
  <c r="AM68" i="22" s="1"/>
  <c r="AH68" i="22"/>
  <c r="AL68" i="22" s="1"/>
  <c r="AJ68" i="22" s="1"/>
  <c r="AE68" i="22"/>
  <c r="AP67" i="22"/>
  <c r="AI67" i="22"/>
  <c r="AM67" i="22" s="1"/>
  <c r="AH67" i="22"/>
  <c r="AL67" i="22" s="1"/>
  <c r="AJ67" i="22" s="1"/>
  <c r="AE67" i="22"/>
  <c r="AP66" i="22"/>
  <c r="AI66" i="22"/>
  <c r="AM66" i="22" s="1"/>
  <c r="AH66" i="22"/>
  <c r="AL66" i="22" s="1"/>
  <c r="AJ66" i="22" s="1"/>
  <c r="AE66" i="22"/>
  <c r="AP65" i="22"/>
  <c r="AI65" i="22"/>
  <c r="AM65" i="22" s="1"/>
  <c r="AH65" i="22"/>
  <c r="AL65" i="22" s="1"/>
  <c r="AJ65" i="22" s="1"/>
  <c r="AE65" i="22"/>
  <c r="AP64" i="22"/>
  <c r="AI64" i="22"/>
  <c r="AM64" i="22" s="1"/>
  <c r="AH64" i="22"/>
  <c r="AL64" i="22" s="1"/>
  <c r="AJ64" i="22" s="1"/>
  <c r="AE64" i="22"/>
  <c r="AP63" i="22"/>
  <c r="AI63" i="22"/>
  <c r="AM63" i="22" s="1"/>
  <c r="AH63" i="22"/>
  <c r="AL63" i="22" s="1"/>
  <c r="AJ63" i="22" s="1"/>
  <c r="AE63" i="22"/>
  <c r="AP62" i="22"/>
  <c r="AI62" i="22"/>
  <c r="AM62" i="22" s="1"/>
  <c r="AH62" i="22"/>
  <c r="AL62" i="22" s="1"/>
  <c r="AJ62" i="22" s="1"/>
  <c r="AE62" i="22"/>
  <c r="AP61" i="22"/>
  <c r="AI61" i="22"/>
  <c r="AM61" i="22" s="1"/>
  <c r="AH61" i="22"/>
  <c r="AL61" i="22" s="1"/>
  <c r="AJ61" i="22" s="1"/>
  <c r="AE61" i="22"/>
  <c r="AP60" i="22"/>
  <c r="AI60" i="22"/>
  <c r="AM60" i="22" s="1"/>
  <c r="AH60" i="22"/>
  <c r="AL60" i="22" s="1"/>
  <c r="AJ60" i="22" s="1"/>
  <c r="AE60" i="22"/>
  <c r="AP59" i="22"/>
  <c r="AI59" i="22"/>
  <c r="AM59" i="22" s="1"/>
  <c r="AH59" i="22"/>
  <c r="AL59" i="22" s="1"/>
  <c r="AJ59" i="22" s="1"/>
  <c r="AE59" i="22"/>
  <c r="AP57" i="22"/>
  <c r="AI57" i="22"/>
  <c r="AM57" i="22" s="1"/>
  <c r="AH57" i="22"/>
  <c r="AL57" i="22" s="1"/>
  <c r="AJ57" i="22" s="1"/>
  <c r="AE57" i="22"/>
  <c r="AP54" i="22"/>
  <c r="AH54" i="22"/>
  <c r="AK54" i="22" s="1"/>
  <c r="AE54" i="22"/>
  <c r="AP53" i="22"/>
  <c r="AH53" i="22"/>
  <c r="AK53" i="22" s="1"/>
  <c r="AE53" i="22"/>
  <c r="AP52" i="22"/>
  <c r="AI52" i="22"/>
  <c r="AM52" i="22" s="1"/>
  <c r="AH52" i="22"/>
  <c r="AL52" i="22" s="1"/>
  <c r="AJ52" i="22" s="1"/>
  <c r="AE52" i="22"/>
  <c r="AP49" i="22"/>
  <c r="AI49" i="22"/>
  <c r="AM49" i="22" s="1"/>
  <c r="AH49" i="22"/>
  <c r="AL49" i="22" s="1"/>
  <c r="AJ49" i="22" s="1"/>
  <c r="AE49" i="22"/>
  <c r="AP48" i="22"/>
  <c r="AI48" i="22"/>
  <c r="AM48" i="22" s="1"/>
  <c r="AH48" i="22"/>
  <c r="AL48" i="22" s="1"/>
  <c r="AJ48" i="22" s="1"/>
  <c r="AE48" i="22"/>
  <c r="AP47" i="22"/>
  <c r="AI47" i="22"/>
  <c r="AM47" i="22" s="1"/>
  <c r="AH47" i="22"/>
  <c r="AL47" i="22" s="1"/>
  <c r="AJ47" i="22" s="1"/>
  <c r="AE47" i="22"/>
  <c r="AP46" i="22"/>
  <c r="AI46" i="22"/>
  <c r="AM46" i="22" s="1"/>
  <c r="AH46" i="22"/>
  <c r="AL46" i="22" s="1"/>
  <c r="AJ46" i="22" s="1"/>
  <c r="AE46" i="22"/>
  <c r="AP45" i="22"/>
  <c r="AI45" i="22"/>
  <c r="AM45" i="22" s="1"/>
  <c r="AH45" i="22"/>
  <c r="AL45" i="22" s="1"/>
  <c r="AJ45" i="22" s="1"/>
  <c r="AE45" i="22"/>
  <c r="AP44" i="22"/>
  <c r="AI44" i="22"/>
  <c r="AM44" i="22" s="1"/>
  <c r="AH44" i="22"/>
  <c r="AL44" i="22" s="1"/>
  <c r="AJ44" i="22" s="1"/>
  <c r="AE44" i="22"/>
  <c r="AP43" i="22"/>
  <c r="AI43" i="22"/>
  <c r="AM43" i="22" s="1"/>
  <c r="AH43" i="22"/>
  <c r="AL43" i="22" s="1"/>
  <c r="AJ43" i="22" s="1"/>
  <c r="AE43" i="22"/>
  <c r="AP42" i="22"/>
  <c r="AI42" i="22"/>
  <c r="AM42" i="22" s="1"/>
  <c r="AH42" i="22"/>
  <c r="AL42" i="22" s="1"/>
  <c r="AJ42" i="22" s="1"/>
  <c r="AE42" i="22"/>
  <c r="AP41" i="22"/>
  <c r="AI41" i="22"/>
  <c r="AM41" i="22" s="1"/>
  <c r="AH41" i="22"/>
  <c r="AL41" i="22" s="1"/>
  <c r="AJ41" i="22" s="1"/>
  <c r="AE41" i="22"/>
  <c r="AP40" i="22"/>
  <c r="AI40" i="22"/>
  <c r="AM40" i="22" s="1"/>
  <c r="AH40" i="22"/>
  <c r="AL40" i="22" s="1"/>
  <c r="AJ40" i="22" s="1"/>
  <c r="AE40" i="22"/>
  <c r="AP39" i="22"/>
  <c r="AI39" i="22"/>
  <c r="AM39" i="22" s="1"/>
  <c r="AH39" i="22"/>
  <c r="AL39" i="22" s="1"/>
  <c r="AJ39" i="22" s="1"/>
  <c r="AE39" i="22"/>
  <c r="AP38" i="22"/>
  <c r="AI38" i="22"/>
  <c r="AM38" i="22" s="1"/>
  <c r="AH38" i="22"/>
  <c r="AL38" i="22" s="1"/>
  <c r="AJ38" i="22" s="1"/>
  <c r="AE38" i="22"/>
  <c r="AP37" i="22"/>
  <c r="AI37" i="22"/>
  <c r="AM37" i="22" s="1"/>
  <c r="AH37" i="22"/>
  <c r="AK37" i="22" s="1"/>
  <c r="AE37" i="22"/>
  <c r="AP34" i="22"/>
  <c r="AI34" i="22"/>
  <c r="AM34" i="22" s="1"/>
  <c r="AH34" i="22"/>
  <c r="AK34" i="22" s="1"/>
  <c r="AE34" i="22"/>
  <c r="AP33" i="22"/>
  <c r="AI33" i="22"/>
  <c r="AM33" i="22" s="1"/>
  <c r="AH33" i="22"/>
  <c r="AK33" i="22" s="1"/>
  <c r="AE33" i="22"/>
  <c r="AP32" i="22"/>
  <c r="AI32" i="22"/>
  <c r="AM32" i="22" s="1"/>
  <c r="AH32" i="22"/>
  <c r="AK32" i="22" s="1"/>
  <c r="AE32" i="22"/>
  <c r="AP31" i="22"/>
  <c r="AI31" i="22"/>
  <c r="AM31" i="22" s="1"/>
  <c r="AH31" i="22"/>
  <c r="AK31" i="22" s="1"/>
  <c r="AE31" i="22"/>
  <c r="AP30" i="22"/>
  <c r="AI30" i="22"/>
  <c r="AM30" i="22" s="1"/>
  <c r="AH30" i="22"/>
  <c r="AK30" i="22" s="1"/>
  <c r="AE30" i="22"/>
  <c r="AP29" i="22"/>
  <c r="AI29" i="22"/>
  <c r="AM29" i="22" s="1"/>
  <c r="AH29" i="22"/>
  <c r="AL29" i="22" s="1"/>
  <c r="AJ29" i="22" s="1"/>
  <c r="AE29" i="22"/>
  <c r="AK29" i="22" s="1"/>
  <c r="AP26" i="22"/>
  <c r="AI26" i="22"/>
  <c r="AM26" i="22" s="1"/>
  <c r="AH26" i="22"/>
  <c r="AL26" i="22" s="1"/>
  <c r="AJ26" i="22" s="1"/>
  <c r="AE26" i="22"/>
  <c r="AK26" i="22" s="1"/>
  <c r="AP25" i="22"/>
  <c r="AI25" i="22"/>
  <c r="AM25" i="22" s="1"/>
  <c r="AH25" i="22"/>
  <c r="AL25" i="22" s="1"/>
  <c r="AJ25" i="22" s="1"/>
  <c r="AE25" i="22"/>
  <c r="AK25" i="22" s="1"/>
  <c r="AP24" i="22"/>
  <c r="AI24" i="22"/>
  <c r="AM24" i="22" s="1"/>
  <c r="AH24" i="22"/>
  <c r="AL24" i="22" s="1"/>
  <c r="AJ24" i="22" s="1"/>
  <c r="AE24" i="22"/>
  <c r="AK24" i="22" s="1"/>
  <c r="AP23" i="22"/>
  <c r="AI23" i="22"/>
  <c r="AM23" i="22" s="1"/>
  <c r="AH23" i="22"/>
  <c r="AL23" i="22" s="1"/>
  <c r="AJ23" i="22" s="1"/>
  <c r="AE23" i="22"/>
  <c r="AK23" i="22" s="1"/>
  <c r="AP22" i="22"/>
  <c r="AI22" i="22"/>
  <c r="AM22" i="22" s="1"/>
  <c r="AH22" i="22"/>
  <c r="AL22" i="22" s="1"/>
  <c r="AJ22" i="22" s="1"/>
  <c r="AE22" i="22"/>
  <c r="AK22" i="22" s="1"/>
  <c r="AP21" i="22"/>
  <c r="AI21" i="22"/>
  <c r="AM21" i="22" s="1"/>
  <c r="AH21" i="22"/>
  <c r="AL21" i="22" s="1"/>
  <c r="AJ21" i="22" s="1"/>
  <c r="AE21" i="22"/>
  <c r="AK21" i="22" s="1"/>
  <c r="AP20" i="22"/>
  <c r="AI20" i="22"/>
  <c r="AM20" i="22" s="1"/>
  <c r="AH20" i="22"/>
  <c r="AL20" i="22" s="1"/>
  <c r="AE20" i="22"/>
  <c r="AK20" i="22" s="1"/>
  <c r="AP19" i="22"/>
  <c r="AI19" i="22"/>
  <c r="AM19" i="22" s="1"/>
  <c r="AH19" i="22"/>
  <c r="AL19" i="22" s="1"/>
  <c r="AE19" i="22"/>
  <c r="AK19" i="22" s="1"/>
  <c r="AP18" i="22"/>
  <c r="AI18" i="22"/>
  <c r="AM18" i="22" s="1"/>
  <c r="AH18" i="22"/>
  <c r="AL18" i="22" s="1"/>
  <c r="AE18" i="22"/>
  <c r="AK18" i="22" s="1"/>
  <c r="AP15" i="22"/>
  <c r="AI15" i="22"/>
  <c r="AM15" i="22" s="1"/>
  <c r="AH15" i="22"/>
  <c r="AL15" i="22" s="1"/>
  <c r="AE15" i="22"/>
  <c r="AK15" i="22" s="1"/>
  <c r="AP14" i="22"/>
  <c r="AI14" i="22"/>
  <c r="AM14" i="22" s="1"/>
  <c r="AH14" i="22"/>
  <c r="AL14" i="22" s="1"/>
  <c r="AJ14" i="22" s="1"/>
  <c r="AE14" i="22"/>
  <c r="AK14" i="22" s="1"/>
  <c r="AP13" i="22"/>
  <c r="AI13" i="22"/>
  <c r="AM13" i="22" s="1"/>
  <c r="AH13" i="22"/>
  <c r="AL13" i="22" s="1"/>
  <c r="AJ13" i="22" s="1"/>
  <c r="AE13" i="22"/>
  <c r="AK13" i="22" s="1"/>
  <c r="AP12" i="22"/>
  <c r="AI12" i="22"/>
  <c r="AM12" i="22" s="1"/>
  <c r="AH12" i="22"/>
  <c r="AL12" i="22" s="1"/>
  <c r="AJ12" i="22" s="1"/>
  <c r="AE12" i="22"/>
  <c r="AK12" i="22" s="1"/>
  <c r="AP11" i="22"/>
  <c r="AI11" i="22"/>
  <c r="AM11" i="22" s="1"/>
  <c r="AH11" i="22"/>
  <c r="AL11" i="22" s="1"/>
  <c r="AJ11" i="22" s="1"/>
  <c r="AE11" i="22"/>
  <c r="AK11" i="22" s="1"/>
  <c r="AP10" i="22"/>
  <c r="AI10" i="22"/>
  <c r="AM10" i="22" s="1"/>
  <c r="AH10" i="22"/>
  <c r="AL10" i="22" s="1"/>
  <c r="AJ10" i="22" s="1"/>
  <c r="AE10" i="22"/>
  <c r="AK10" i="22" s="1"/>
  <c r="AP9" i="22"/>
  <c r="AI9" i="22"/>
  <c r="AM9" i="22" s="1"/>
  <c r="AH9" i="22"/>
  <c r="AL9" i="22" s="1"/>
  <c r="AJ9" i="22" s="1"/>
  <c r="AE9" i="22"/>
  <c r="AK9" i="22" s="1"/>
  <c r="AP8" i="22"/>
  <c r="AI8" i="22"/>
  <c r="AM8" i="22" s="1"/>
  <c r="AH8" i="22"/>
  <c r="AL8" i="22" s="1"/>
  <c r="AJ8" i="22" s="1"/>
  <c r="AE8" i="22"/>
  <c r="AK8" i="22" s="1"/>
  <c r="AP7" i="22"/>
  <c r="AI7" i="22"/>
  <c r="AM7" i="22" s="1"/>
  <c r="AH7" i="22"/>
  <c r="AL7" i="22" s="1"/>
  <c r="AJ7" i="22" s="1"/>
  <c r="AE7" i="22"/>
  <c r="AK7" i="22" s="1"/>
  <c r="AP6" i="22"/>
  <c r="AI6" i="22"/>
  <c r="AM6" i="22" s="1"/>
  <c r="AH6" i="22"/>
  <c r="AL6" i="22" s="1"/>
  <c r="AE6" i="22"/>
  <c r="AK6" i="22" s="1"/>
  <c r="AI54" i="21"/>
  <c r="AE54" i="21"/>
  <c r="AI53" i="21"/>
  <c r="AE53" i="21"/>
  <c r="AI52" i="21"/>
  <c r="AE52" i="21"/>
  <c r="AJ6" i="22" l="1"/>
  <c r="AJ15" i="22"/>
  <c r="AJ18" i="22"/>
  <c r="AJ19" i="22"/>
  <c r="AJ20" i="22"/>
  <c r="AL30" i="22"/>
  <c r="AJ30" i="22" s="1"/>
  <c r="AL31" i="22"/>
  <c r="AJ31" i="22" s="1"/>
  <c r="AL32" i="22"/>
  <c r="AJ32" i="22" s="1"/>
  <c r="AL33" i="22"/>
  <c r="AJ33" i="22" s="1"/>
  <c r="AL34" i="22"/>
  <c r="AJ34" i="22" s="1"/>
  <c r="AL37" i="22"/>
  <c r="AJ37" i="22" s="1"/>
  <c r="AK38" i="22"/>
  <c r="AK39" i="22"/>
  <c r="AK40" i="22"/>
  <c r="AK41" i="22"/>
  <c r="AK42" i="22"/>
  <c r="AK43" i="22"/>
  <c r="AK44" i="22"/>
  <c r="AK45" i="22"/>
  <c r="AK46" i="22"/>
  <c r="AK47" i="22"/>
  <c r="AK48" i="22"/>
  <c r="AK49" i="22"/>
  <c r="AK52" i="22"/>
  <c r="AL53" i="22"/>
  <c r="AJ53" i="22" s="1"/>
  <c r="AL54" i="22"/>
  <c r="AJ54" i="22" s="1"/>
  <c r="AK57" i="22"/>
  <c r="AK59" i="22"/>
  <c r="AK60" i="22"/>
  <c r="AK61" i="22"/>
  <c r="AK62" i="22"/>
  <c r="AK63" i="22"/>
  <c r="AK64" i="22"/>
  <c r="AK65" i="22"/>
  <c r="AK66" i="22"/>
  <c r="AK67" i="22"/>
  <c r="AK68" i="22"/>
  <c r="AK69" i="22"/>
  <c r="AK72" i="22"/>
  <c r="AK73" i="22"/>
  <c r="AK74" i="22"/>
  <c r="AK75" i="22"/>
  <c r="AK76" i="22"/>
  <c r="AK77" i="22"/>
  <c r="AK78" i="22"/>
  <c r="AK79" i="22"/>
  <c r="AK80" i="22"/>
  <c r="AI78" i="21" l="1"/>
  <c r="AE78" i="21"/>
  <c r="AI76" i="21"/>
  <c r="AE76" i="21"/>
  <c r="AI66" i="21"/>
  <c r="AE66" i="21"/>
  <c r="AI62" i="21"/>
  <c r="AE62" i="21"/>
  <c r="AE61" i="21"/>
  <c r="AI61" i="21"/>
  <c r="AI49" i="21" l="1"/>
  <c r="AE49" i="21"/>
  <c r="AI46" i="21"/>
  <c r="AE46" i="21"/>
  <c r="AI39" i="21"/>
  <c r="AE39" i="21"/>
  <c r="AI38" i="21"/>
  <c r="AE38" i="21"/>
  <c r="AI33" i="21" l="1"/>
  <c r="AE33" i="21"/>
  <c r="AE32" i="21"/>
  <c r="AE31" i="21"/>
  <c r="AE30" i="21"/>
  <c r="AE29" i="21"/>
  <c r="AE15" i="21" l="1"/>
  <c r="AE14" i="21"/>
  <c r="AE13" i="21"/>
  <c r="AE12" i="21"/>
  <c r="AE11" i="21"/>
  <c r="AE10" i="21"/>
  <c r="AE9" i="21"/>
  <c r="AE8" i="21"/>
  <c r="AE7" i="21"/>
  <c r="AE21" i="21"/>
  <c r="AE6" i="21" l="1"/>
  <c r="AI74" i="21" l="1"/>
  <c r="AE74" i="21"/>
  <c r="AI73" i="21"/>
  <c r="AE73" i="21"/>
  <c r="AI72" i="21" l="1"/>
  <c r="AE72" i="21"/>
  <c r="AI71" i="21" l="1"/>
  <c r="AE71" i="21"/>
  <c r="AI64" i="21"/>
  <c r="AE64" i="21"/>
  <c r="AE20" i="21"/>
  <c r="AE18" i="21"/>
  <c r="AI80" i="21" l="1"/>
  <c r="AI79" i="21"/>
  <c r="AI77" i="21"/>
  <c r="AI75" i="21"/>
  <c r="AI70" i="21"/>
  <c r="AI69" i="21"/>
  <c r="AI68" i="21"/>
  <c r="AI67" i="21"/>
  <c r="AI65" i="21"/>
  <c r="AI63" i="21"/>
  <c r="AI60" i="21"/>
  <c r="AI59" i="21"/>
  <c r="AI57" i="21"/>
  <c r="AI48" i="21"/>
  <c r="AI47" i="21"/>
  <c r="AI45" i="21"/>
  <c r="AI44" i="21"/>
  <c r="AI43" i="21"/>
  <c r="AI42" i="21"/>
  <c r="AI41" i="21"/>
  <c r="AI40" i="21"/>
  <c r="AI37" i="21"/>
  <c r="AI34" i="21"/>
  <c r="AI32" i="21"/>
  <c r="AI31" i="21"/>
  <c r="AI30" i="21"/>
  <c r="AI29" i="21"/>
  <c r="AI26" i="21"/>
  <c r="AI25" i="21"/>
  <c r="AI24" i="21"/>
  <c r="AI23" i="21"/>
  <c r="AI22" i="21"/>
  <c r="AI21" i="21"/>
  <c r="AI20" i="21"/>
  <c r="AI19" i="21"/>
  <c r="AI18" i="21"/>
  <c r="AI15" i="21"/>
  <c r="AI14" i="21"/>
  <c r="AI13" i="21"/>
  <c r="AI12" i="21"/>
  <c r="AI10" i="21"/>
  <c r="AI8" i="21"/>
  <c r="AI7" i="21"/>
  <c r="AI11" i="21"/>
  <c r="AI9" i="21"/>
  <c r="AI6" i="21"/>
  <c r="AE80" i="21"/>
  <c r="AE79" i="21"/>
  <c r="AE77" i="21"/>
  <c r="AE75" i="21"/>
  <c r="AE70" i="21"/>
  <c r="AE69" i="21"/>
  <c r="AE68" i="21"/>
  <c r="AE67" i="21"/>
  <c r="AE65" i="21"/>
  <c r="AE63" i="21"/>
  <c r="AE60" i="21"/>
  <c r="AE59" i="21"/>
  <c r="AE57" i="21"/>
  <c r="AE48" i="21"/>
  <c r="AE47" i="21"/>
  <c r="AE45" i="21"/>
  <c r="AE44" i="21"/>
  <c r="AE43" i="21"/>
  <c r="AE42" i="21"/>
  <c r="AE41" i="21"/>
  <c r="AE40" i="21"/>
  <c r="AE37" i="21"/>
  <c r="AE34" i="21"/>
  <c r="AE26" i="21"/>
  <c r="AE25" i="21"/>
  <c r="AE24" i="21"/>
  <c r="AE23" i="21"/>
  <c r="AE22" i="21"/>
  <c r="AE19" i="21"/>
</calcChain>
</file>

<file path=xl/sharedStrings.xml><?xml version="1.0" encoding="utf-8"?>
<sst xmlns="http://schemas.openxmlformats.org/spreadsheetml/2006/main" count="1948" uniqueCount="181">
  <si>
    <t>ΜΟΝΤΕΛΟ</t>
  </si>
  <si>
    <t>ΕΜΠΟΡΙΚΟΣ ΚΩΔΙΚΟΣ</t>
  </si>
  <si>
    <t>AC</t>
  </si>
  <si>
    <t>RCD</t>
  </si>
  <si>
    <t>P/S</t>
  </si>
  <si>
    <t>T/S</t>
  </si>
  <si>
    <t>FFL</t>
  </si>
  <si>
    <t>4PW</t>
  </si>
  <si>
    <t>2PW</t>
  </si>
  <si>
    <t>CDL</t>
  </si>
  <si>
    <t>CLIMA</t>
  </si>
  <si>
    <t>ESP</t>
  </si>
  <si>
    <t>KES</t>
  </si>
  <si>
    <t>T/C</t>
  </si>
  <si>
    <t>6AB</t>
  </si>
  <si>
    <t>ABS</t>
  </si>
  <si>
    <t>4P/W</t>
  </si>
  <si>
    <t>2P/W</t>
  </si>
  <si>
    <t xml:space="preserve">ΕΞΟΠΛΙΣΜΟΣ </t>
  </si>
  <si>
    <t>TSC/S</t>
  </si>
  <si>
    <t>PCC-AC</t>
  </si>
  <si>
    <t>LPS+GT</t>
  </si>
  <si>
    <t>ST</t>
  </si>
  <si>
    <t>USB</t>
  </si>
  <si>
    <t>PR</t>
  </si>
  <si>
    <t>RR</t>
  </si>
  <si>
    <t>CC</t>
  </si>
  <si>
    <t>AW 16"</t>
  </si>
  <si>
    <t>AW 17"</t>
  </si>
  <si>
    <t>BT</t>
  </si>
  <si>
    <t>RCD-MP3</t>
  </si>
  <si>
    <t>ALC</t>
  </si>
  <si>
    <t>ISG</t>
  </si>
  <si>
    <t>USB/IPOD</t>
  </si>
  <si>
    <t>LPS &amp; GT</t>
  </si>
  <si>
    <t>HAC</t>
  </si>
  <si>
    <t>MIR/F</t>
  </si>
  <si>
    <t>NAVI</t>
  </si>
  <si>
    <t>ARM</t>
  </si>
  <si>
    <t>LED</t>
  </si>
  <si>
    <t>R-CAM</t>
  </si>
  <si>
    <t>START</t>
  </si>
  <si>
    <t>FLEX</t>
  </si>
  <si>
    <t>PM/H</t>
  </si>
  <si>
    <t>PM/H/FL</t>
  </si>
  <si>
    <t>BCH/M</t>
  </si>
  <si>
    <t>BL</t>
  </si>
  <si>
    <t>R/SENS</t>
  </si>
  <si>
    <t>DRL</t>
  </si>
  <si>
    <t>SDH</t>
  </si>
  <si>
    <t>TMK</t>
  </si>
  <si>
    <t>RC</t>
  </si>
  <si>
    <t>PM/Η</t>
  </si>
  <si>
    <t>PM/Η/FL</t>
  </si>
  <si>
    <t>USB &amp; RC</t>
  </si>
  <si>
    <t xml:space="preserve">Μοντέλα που δεν θα εισαχθούν εκ νέου στην ελληνική αγορά </t>
  </si>
  <si>
    <t xml:space="preserve">Νέες εκδόσεις στην ελληνική αγορά </t>
  </si>
  <si>
    <t>CP</t>
  </si>
  <si>
    <t>AW 15"</t>
  </si>
  <si>
    <t>LT</t>
  </si>
  <si>
    <t>UVO</t>
  </si>
  <si>
    <t>TPMS</t>
  </si>
  <si>
    <t>RRDISC</t>
  </si>
  <si>
    <t>PG</t>
  </si>
  <si>
    <t>RLED</t>
  </si>
  <si>
    <t>LEL</t>
  </si>
  <si>
    <t>LD</t>
  </si>
  <si>
    <t>LCN</t>
  </si>
  <si>
    <t>TION</t>
  </si>
  <si>
    <t>PRI</t>
  </si>
  <si>
    <t>SUB</t>
  </si>
  <si>
    <t>PROCEED 1.4 LX  DIESEL UPTOWN</t>
  </si>
  <si>
    <t xml:space="preserve">CEED 1.4 LX  DIESEL UPTOWN </t>
  </si>
  <si>
    <t>CEED 1.4 LX  DIESEL PREMIUM</t>
  </si>
  <si>
    <t>CRP</t>
  </si>
  <si>
    <t>RCD-MP3 OSIO</t>
  </si>
  <si>
    <t xml:space="preserve">CEED F/L </t>
  </si>
  <si>
    <t>CEED 1.0T 120hp GT-line</t>
  </si>
  <si>
    <t>CEED 1.0T 120hp UPTOWN</t>
  </si>
  <si>
    <t>PRO-CEED F/L</t>
  </si>
  <si>
    <t>PROCEED 1.0T 100hp</t>
  </si>
  <si>
    <t>PROCEED 1.0T 120hp GT-line</t>
  </si>
  <si>
    <t>PROCEED 1.4 LX  DIESEL INSTYLE</t>
  </si>
  <si>
    <t>PROCEED 1.6 DIESEL GT-line</t>
  </si>
  <si>
    <t xml:space="preserve">CEED 1.4 LX  DIESEL INSTYLE </t>
  </si>
  <si>
    <t>CEED 1.6 DIESEL GT-line</t>
  </si>
  <si>
    <t>TEM</t>
  </si>
  <si>
    <t>GTL</t>
  </si>
  <si>
    <t>51993    </t>
  </si>
  <si>
    <r>
      <t xml:space="preserve">SPORTAGE 1.7 EX DIESEL </t>
    </r>
    <r>
      <rPr>
        <sz val="20"/>
        <color indexed="60"/>
        <rFont val="Calibri"/>
        <family val="2"/>
        <charset val="161"/>
      </rPr>
      <t>SPECIAL EDITION</t>
    </r>
  </si>
  <si>
    <t>AW14"</t>
  </si>
  <si>
    <t>RCD / RC</t>
  </si>
  <si>
    <t>NEW SPORTAGE- Για αναλυτικό εξοπλισμό των υπόλοιπων εκδόσεων, δείτε το σχετικό αρχείο</t>
  </si>
  <si>
    <t xml:space="preserve">CEED 1.6 LX  DIESEL   </t>
  </si>
  <si>
    <t>Προτεινόμενη Λιανική Τιμή με ΝΕΟ ΕΤΤ</t>
  </si>
  <si>
    <t>0-90 </t>
  </si>
  <si>
    <t>91-100 </t>
  </si>
  <si>
    <t>101-120 </t>
  </si>
  <si>
    <t>121-140 </t>
  </si>
  <si>
    <t>141-160 </t>
  </si>
  <si>
    <t>161-180 </t>
  </si>
  <si>
    <t>181-200 </t>
  </si>
  <si>
    <t>Steel14</t>
  </si>
  <si>
    <r>
      <t xml:space="preserve">AW </t>
    </r>
    <r>
      <rPr>
        <b/>
        <sz val="16"/>
        <rFont val="Calibri"/>
        <family val="2"/>
        <charset val="161"/>
      </rPr>
      <t>15"</t>
    </r>
  </si>
  <si>
    <r>
      <t xml:space="preserve">AW </t>
    </r>
    <r>
      <rPr>
        <b/>
        <sz val="16"/>
        <rFont val="Calibri"/>
        <family val="2"/>
        <charset val="161"/>
      </rPr>
      <t>16"</t>
    </r>
  </si>
  <si>
    <t>CO2</t>
  </si>
  <si>
    <t>Προτεινόμενη Λιανική Τιμή με Έκπτωση</t>
  </si>
  <si>
    <t>Χρέωση Μεταλλικού χρώματος</t>
  </si>
  <si>
    <t>ΑΠΛΤΠΦ Μεταλλικό Χρώμα</t>
  </si>
  <si>
    <t>ΑΠΛΤΠΦ Απλό Χρώμα</t>
  </si>
  <si>
    <t>Πρ. Λιαν.Τιμή με έκπτωση Προ φόρων</t>
  </si>
  <si>
    <t>RIO 1.1 DIESEL INMOTION</t>
  </si>
  <si>
    <t>RIO 1.1 Diesel UPGRADE</t>
  </si>
  <si>
    <t>RIO 1.1 DIESEL PREMIUM</t>
  </si>
  <si>
    <t>RIO 1.2 INMOTION</t>
  </si>
  <si>
    <t>RIO 1.2 UPGRADE</t>
  </si>
  <si>
    <t>RIO 1.2 PREMIUM</t>
  </si>
  <si>
    <t>RIO 1.4 Diesel UPGRADE</t>
  </si>
  <si>
    <t>RIO 1.4 DIESEL PREMIUM</t>
  </si>
  <si>
    <t>RIO 1.4 DIESEL PREMIUM NAVI</t>
  </si>
  <si>
    <t xml:space="preserve">PICANTO 1.0 LX BASIC </t>
  </si>
  <si>
    <t xml:space="preserve">PICANTO 1.0 EX CITY LPG </t>
  </si>
  <si>
    <t xml:space="preserve">PICANTO 1.2 LX BASIC </t>
  </si>
  <si>
    <t>PICANTO 1.0 UPGRADE</t>
  </si>
  <si>
    <t>PICANTO 1.0 PREMIUM</t>
  </si>
  <si>
    <t>PICANTO 1.0 LPG PREMIUM</t>
  </si>
  <si>
    <t>PICANTO 1.2 UPGRADE</t>
  </si>
  <si>
    <t>PICANTO 1.2  PREMIUM</t>
  </si>
  <si>
    <t>PICANTO 1.2 AUTO UPGRADE</t>
  </si>
  <si>
    <t>PICANTO 1.2 AUTO PREMIUM</t>
  </si>
  <si>
    <t xml:space="preserve"> PICANTO (TA) 5 DOORS</t>
  </si>
  <si>
    <t>RIO (UB) Platinum</t>
  </si>
  <si>
    <t>ΚΠ</t>
  </si>
  <si>
    <t>ETT Μεταλλικό Χρώμα</t>
  </si>
  <si>
    <t>ETT Απλό Χρώμα</t>
  </si>
  <si>
    <t>Έκπτωση Λιανικής</t>
  </si>
  <si>
    <t>PROCEED 1.6 Turbo 204 hp GT</t>
  </si>
  <si>
    <t>CEED 1.4 100hp βενζ. INSTYLE</t>
  </si>
  <si>
    <t>CEED 1.4 100hp βενζ. UPTOWN</t>
  </si>
  <si>
    <t>CEED 1.4 100hp βενζ. PREMIUM</t>
  </si>
  <si>
    <t xml:space="preserve">CEED 1.6 LX  DIESEL UPTOWN </t>
  </si>
  <si>
    <t>CEED 1.6 DIESEL DCT (Auto) GT-line</t>
  </si>
  <si>
    <t xml:space="preserve">CEED 1.6 LX DIESEL DCT (Auto) UPTOWN </t>
  </si>
  <si>
    <t>AW 18"</t>
  </si>
  <si>
    <t>LD &amp; LT</t>
  </si>
  <si>
    <t>ΤΕΛΗ ΚΥΚΛΟΦΟΡΙΑΣ 2017</t>
  </si>
  <si>
    <t>Πρ. Λιαν.Τιμή Προ φόρων</t>
  </si>
  <si>
    <t>119-124</t>
  </si>
  <si>
    <t>SPORTAGE 1.6 LX INSTYLE</t>
  </si>
  <si>
    <t>SPORTAGE 1.6 LX UPGRADE</t>
  </si>
  <si>
    <t>SPORTAGE 1.6 EX</t>
  </si>
  <si>
    <t>SPORTAGE 1.6Turbo EX</t>
  </si>
  <si>
    <t>SPORTAGE 1.6Turbo GT LINE</t>
  </si>
  <si>
    <t>SPORTAGE 1.6Turbo 4x4 EX</t>
  </si>
  <si>
    <t>SPORTAGE 1.6Turbo 4X4 GT LINE</t>
  </si>
  <si>
    <t>SPORTAGE 1.6Turbo 4x4 DCT EX</t>
  </si>
  <si>
    <t>SPORTAGE 1.6Turbo 4X4 DCT GT LINE</t>
  </si>
  <si>
    <t xml:space="preserve">SPORTAGE 1.7D LX INSTYLE </t>
  </si>
  <si>
    <t>SPORTAGE 1.7D LX UPGRADE</t>
  </si>
  <si>
    <t xml:space="preserve">SPORTAGE 1.7D EX </t>
  </si>
  <si>
    <t>SPORTAGE 1.7D GT LINE</t>
  </si>
  <si>
    <t>SPORTAGE 1.7D 141HP DCT  LX UPGRADE</t>
  </si>
  <si>
    <t xml:space="preserve">SPORTAGE 1.7D 141HP DCT  EX </t>
  </si>
  <si>
    <t>SPORTAGE 1.7D  141HP DCT GT LINE</t>
  </si>
  <si>
    <t>SPORTAGE 2.0D 136hp 4x4 LX UPGRADE</t>
  </si>
  <si>
    <t xml:space="preserve">SPORTAGE 2.0D 185hp 4x4 EX </t>
  </si>
  <si>
    <t>SPORTAGE 2.0D 185hp 4x4 AUTO EX</t>
  </si>
  <si>
    <t>SPORTAGE 2.0D 136hp 4x4 AUTO LX UPGRADE</t>
  </si>
  <si>
    <t>SPORTAGE 2.0D 185hp 4x4 AUTO GT LINE</t>
  </si>
  <si>
    <t>SPORTAGE 2.0D 185hp 4x4 GT LINE</t>
  </si>
  <si>
    <t>SOUL</t>
  </si>
  <si>
    <t>SOUL 1.6 132hp PREMIUM</t>
  </si>
  <si>
    <t>SOUL 1.6 diesel 136hp PREMIUM</t>
  </si>
  <si>
    <t>SOUL 1.6 diesel 136hp 7-DCT PREMIUM</t>
  </si>
  <si>
    <t>400-500</t>
  </si>
  <si>
    <t xml:space="preserve">                                                                  Ισχύει από:  11/04/2017</t>
  </si>
  <si>
    <t>ANAMENETAI</t>
  </si>
  <si>
    <t>PRO-CEED</t>
  </si>
  <si>
    <t>CEED - Για αναλυτικό εξοπλισμό δείτε το σχετικό αρχείο</t>
  </si>
  <si>
    <t>NEW SPORTAGE- Για αναλυτικό εξοπλισμό δείτε το σχετικό αρχείο</t>
  </si>
  <si>
    <t>SPORTAGE SL MY16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</si>
</sst>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69">
    <font>
      <sz val="10"/>
      <name val="Arial"/>
      <charset val="161"/>
    </font>
    <font>
      <sz val="10"/>
      <name val="Book Antiqua"/>
      <family val="1"/>
      <charset val="161"/>
    </font>
    <font>
      <sz val="10"/>
      <name val="Arial"/>
      <family val="2"/>
      <charset val="161"/>
    </font>
    <font>
      <sz val="11"/>
      <name val="돋움"/>
      <family val="3"/>
      <charset val="129"/>
    </font>
    <font>
      <sz val="10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</font>
    <font>
      <sz val="11"/>
      <name val="돋움"/>
      <family val="3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20"/>
      <color indexed="60"/>
      <name val="Calibri"/>
      <family val="2"/>
      <charset val="161"/>
    </font>
    <font>
      <b/>
      <sz val="16"/>
      <name val="Calibri"/>
      <family val="2"/>
      <charset val="161"/>
    </font>
    <font>
      <b/>
      <sz val="18"/>
      <name val="Calibri"/>
      <family val="2"/>
      <charset val="161"/>
      <scheme val="minor"/>
    </font>
    <font>
      <sz val="18"/>
      <name val="Calibri"/>
      <family val="2"/>
      <charset val="161"/>
      <scheme val="minor"/>
    </font>
    <font>
      <b/>
      <i/>
      <sz val="24"/>
      <name val="Calibri"/>
      <family val="2"/>
      <charset val="161"/>
      <scheme val="minor"/>
    </font>
    <font>
      <sz val="24"/>
      <name val="Calibri"/>
      <family val="2"/>
      <charset val="161"/>
      <scheme val="minor"/>
    </font>
    <font>
      <b/>
      <sz val="18"/>
      <color indexed="10"/>
      <name val="Calibri"/>
      <family val="2"/>
      <charset val="161"/>
      <scheme val="minor"/>
    </font>
    <font>
      <sz val="14"/>
      <name val="Calibri"/>
      <family val="2"/>
      <charset val="161"/>
      <scheme val="minor"/>
    </font>
    <font>
      <sz val="16"/>
      <name val="Calibri"/>
      <family val="2"/>
      <charset val="161"/>
      <scheme val="minor"/>
    </font>
    <font>
      <b/>
      <sz val="20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i/>
      <sz val="14"/>
      <name val="Calibri"/>
      <family val="2"/>
      <charset val="161"/>
      <scheme val="minor"/>
    </font>
    <font>
      <sz val="16"/>
      <color rgb="FF0000FF"/>
      <name val="Calibri"/>
      <family val="2"/>
      <charset val="161"/>
      <scheme val="minor"/>
    </font>
    <font>
      <sz val="14"/>
      <color rgb="FF0000FF"/>
      <name val="Calibri"/>
      <family val="2"/>
      <charset val="161"/>
      <scheme val="minor"/>
    </font>
    <font>
      <b/>
      <sz val="14"/>
      <color rgb="FF0000FF"/>
      <name val="Calibri"/>
      <family val="2"/>
      <charset val="161"/>
      <scheme val="minor"/>
    </font>
    <font>
      <sz val="16"/>
      <color rgb="FFFF0000"/>
      <name val="Calibri"/>
      <family val="2"/>
      <charset val="161"/>
      <scheme val="minor"/>
    </font>
    <font>
      <b/>
      <sz val="16"/>
      <color rgb="FF0000FF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4"/>
      <color rgb="FFC00000"/>
      <name val="Calibri"/>
      <family val="2"/>
      <charset val="161"/>
      <scheme val="minor"/>
    </font>
    <font>
      <sz val="20"/>
      <color rgb="FFC00000"/>
      <name val="Calibri"/>
      <family val="2"/>
      <charset val="161"/>
      <scheme val="minor"/>
    </font>
    <font>
      <sz val="14"/>
      <color rgb="FF3333FF"/>
      <name val="Calibri"/>
      <family val="2"/>
      <charset val="161"/>
      <scheme val="minor"/>
    </font>
    <font>
      <sz val="20"/>
      <color rgb="FF3333FF"/>
      <name val="Calibri"/>
      <family val="2"/>
      <charset val="161"/>
      <scheme val="minor"/>
    </font>
    <font>
      <sz val="20"/>
      <name val="Calibri"/>
      <family val="2"/>
      <charset val="161"/>
      <scheme val="minor"/>
    </font>
    <font>
      <b/>
      <sz val="14"/>
      <color indexed="10"/>
      <name val="Calibri"/>
      <family val="2"/>
      <charset val="161"/>
      <scheme val="minor"/>
    </font>
    <font>
      <b/>
      <sz val="20"/>
      <color rgb="FFC00000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  <font>
      <sz val="16"/>
      <color rgb="FF6600CC"/>
      <name val="Calibri"/>
      <family val="2"/>
      <charset val="161"/>
      <scheme val="minor"/>
    </font>
    <font>
      <sz val="22"/>
      <color indexed="16"/>
      <name val="Calibri"/>
      <family val="2"/>
      <charset val="161"/>
      <scheme val="minor"/>
    </font>
    <font>
      <sz val="22"/>
      <name val="Calibri"/>
      <family val="2"/>
      <charset val="161"/>
      <scheme val="minor"/>
    </font>
    <font>
      <b/>
      <sz val="22"/>
      <color rgb="FFFF0000"/>
      <name val="Calibri"/>
      <family val="2"/>
      <charset val="161"/>
      <scheme val="minor"/>
    </font>
    <font>
      <b/>
      <sz val="22"/>
      <color rgb="FF002060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20"/>
      <color rgb="FF7030A0"/>
      <name val="Calibri"/>
      <family val="2"/>
      <charset val="161"/>
      <scheme val="minor"/>
    </font>
    <font>
      <sz val="20"/>
      <color rgb="FF7030A0"/>
      <name val="Calibri"/>
      <family val="2"/>
      <charset val="161"/>
      <scheme val="minor"/>
    </font>
    <font>
      <b/>
      <sz val="18"/>
      <color rgb="FF7030A0"/>
      <name val="Calibri"/>
      <family val="2"/>
      <charset val="161"/>
      <scheme val="minor"/>
    </font>
    <font>
      <sz val="20"/>
      <color rgb="FFFF0000"/>
      <name val="Calibri"/>
      <family val="2"/>
      <charset val="161"/>
      <scheme val="minor"/>
    </font>
    <font>
      <b/>
      <i/>
      <sz val="24"/>
      <color indexed="16"/>
      <name val="Calibri"/>
      <family val="2"/>
      <charset val="161"/>
      <scheme val="minor"/>
    </font>
    <font>
      <sz val="14"/>
      <color rgb="FF002060"/>
      <name val="Calibri"/>
      <family val="2"/>
      <charset val="161"/>
      <scheme val="minor"/>
    </font>
    <font>
      <sz val="14"/>
      <color indexed="10"/>
      <name val="Calibri"/>
      <family val="2"/>
      <charset val="161"/>
      <scheme val="minor"/>
    </font>
    <font>
      <sz val="14"/>
      <color rgb="FFFF0000"/>
      <name val="Calibri"/>
      <family val="2"/>
      <charset val="161"/>
      <scheme val="minor"/>
    </font>
    <font>
      <sz val="10"/>
      <color rgb="FF444444"/>
      <name val="Arial"/>
      <family val="2"/>
      <charset val="161"/>
    </font>
    <font>
      <b/>
      <sz val="36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b/>
      <sz val="24"/>
      <name val="Calibri"/>
      <family val="2"/>
      <charset val="161"/>
      <scheme val="minor"/>
    </font>
    <font>
      <b/>
      <sz val="24"/>
      <color rgb="FFFF0000"/>
      <name val="Calibri"/>
      <family val="2"/>
      <charset val="161"/>
      <scheme val="minor"/>
    </font>
    <font>
      <b/>
      <sz val="20"/>
      <color rgb="FFFF0000"/>
      <name val="Calibri"/>
      <family val="2"/>
      <charset val="161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13" fillId="21" borderId="2" applyNumberFormat="0" applyAlignment="0" applyProtection="0">
      <alignment vertical="center"/>
    </xf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7" borderId="1" applyNumberFormat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10" fillId="23" borderId="7" applyNumberFormat="0" applyFon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/>
    <xf numFmtId="0" fontId="10" fillId="0" borderId="0">
      <alignment vertical="center"/>
    </xf>
  </cellStyleXfs>
  <cellXfs count="412">
    <xf numFmtId="0" fontId="0" fillId="0" borderId="0" xfId="0"/>
    <xf numFmtId="0" fontId="25" fillId="0" borderId="0" xfId="39" applyFont="1" applyBorder="1"/>
    <xf numFmtId="0" fontId="26" fillId="0" borderId="0" xfId="39" applyFont="1" applyBorder="1"/>
    <xf numFmtId="0" fontId="27" fillId="0" borderId="0" xfId="39" applyFont="1" applyFill="1" applyBorder="1"/>
    <xf numFmtId="0" fontId="28" fillId="0" borderId="0" xfId="39" applyFont="1" applyFill="1" applyBorder="1"/>
    <xf numFmtId="0" fontId="29" fillId="0" borderId="0" xfId="39" applyFont="1" applyBorder="1"/>
    <xf numFmtId="0" fontId="26" fillId="0" borderId="0" xfId="39" applyFont="1" applyFill="1" applyBorder="1"/>
    <xf numFmtId="0" fontId="30" fillId="0" borderId="0" xfId="39" applyFont="1" applyFill="1" applyBorder="1" applyAlignment="1">
      <alignment horizontal="left" vertical="center"/>
    </xf>
    <xf numFmtId="0" fontId="31" fillId="0" borderId="10" xfId="39" applyFont="1" applyFill="1" applyBorder="1" applyAlignment="1">
      <alignment horizontal="center" vertical="center" wrapText="1"/>
    </xf>
    <xf numFmtId="0" fontId="31" fillId="0" borderId="10" xfId="39" applyFont="1" applyFill="1" applyBorder="1" applyAlignment="1">
      <alignment horizontal="center" vertical="center"/>
    </xf>
    <xf numFmtId="0" fontId="31" fillId="0" borderId="10" xfId="39" applyFont="1" applyBorder="1" applyAlignment="1">
      <alignment horizontal="center" vertical="center" wrapText="1"/>
    </xf>
    <xf numFmtId="0" fontId="31" fillId="0" borderId="10" xfId="39" applyFont="1" applyBorder="1" applyAlignment="1">
      <alignment horizontal="center" vertical="center"/>
    </xf>
    <xf numFmtId="3" fontId="32" fillId="0" borderId="11" xfId="39" applyNumberFormat="1" applyFont="1" applyFill="1" applyBorder="1" applyAlignment="1">
      <alignment horizontal="center" vertical="center"/>
    </xf>
    <xf numFmtId="0" fontId="31" fillId="0" borderId="0" xfId="39" applyFont="1" applyFill="1" applyBorder="1" applyAlignment="1">
      <alignment horizontal="left" vertical="center"/>
    </xf>
    <xf numFmtId="0" fontId="30" fillId="0" borderId="10" xfId="39" applyFont="1" applyFill="1" applyBorder="1" applyAlignment="1">
      <alignment horizontal="center" vertical="center" wrapText="1"/>
    </xf>
    <xf numFmtId="0" fontId="31" fillId="0" borderId="0" xfId="39" applyFont="1" applyBorder="1" applyAlignment="1">
      <alignment horizontal="center" vertical="center" wrapText="1"/>
    </xf>
    <xf numFmtId="0" fontId="31" fillId="0" borderId="0" xfId="39" applyFont="1" applyBorder="1" applyAlignment="1">
      <alignment horizontal="center" vertical="center"/>
    </xf>
    <xf numFmtId="3" fontId="32" fillId="0" borderId="0" xfId="39" applyNumberFormat="1" applyFont="1" applyFill="1" applyBorder="1" applyAlignment="1">
      <alignment horizontal="center" vertical="center"/>
    </xf>
    <xf numFmtId="0" fontId="31" fillId="0" borderId="0" xfId="39" applyFont="1" applyFill="1" applyBorder="1" applyAlignment="1">
      <alignment horizontal="center" vertical="center" wrapText="1"/>
    </xf>
    <xf numFmtId="0" fontId="31" fillId="0" borderId="0" xfId="39" applyFont="1" applyFill="1" applyBorder="1" applyAlignment="1">
      <alignment horizontal="center" vertical="center"/>
    </xf>
    <xf numFmtId="0" fontId="31" fillId="26" borderId="10" xfId="39" applyFont="1" applyFill="1" applyBorder="1" applyAlignment="1">
      <alignment horizontal="center" vertical="center" wrapText="1"/>
    </xf>
    <xf numFmtId="0" fontId="33" fillId="0" borderId="0" xfId="39" applyFont="1" applyFill="1" applyBorder="1" applyAlignment="1">
      <alignment horizontal="left" vertical="center"/>
    </xf>
    <xf numFmtId="0" fontId="35" fillId="0" borderId="12" xfId="39" applyFont="1" applyBorder="1" applyAlignment="1">
      <alignment horizontal="center" vertical="center" wrapText="1"/>
    </xf>
    <xf numFmtId="0" fontId="35" fillId="0" borderId="12" xfId="39" applyFont="1" applyFill="1" applyBorder="1" applyAlignment="1">
      <alignment horizontal="center" vertical="center"/>
    </xf>
    <xf numFmtId="0" fontId="36" fillId="0" borderId="12" xfId="39" applyFont="1" applyFill="1" applyBorder="1" applyAlignment="1">
      <alignment horizontal="center" vertical="center" wrapText="1"/>
    </xf>
    <xf numFmtId="0" fontId="36" fillId="0" borderId="0" xfId="39" applyFont="1" applyFill="1" applyBorder="1" applyAlignment="1">
      <alignment horizontal="left" vertical="center"/>
    </xf>
    <xf numFmtId="0" fontId="35" fillId="0" borderId="10" xfId="39" applyFont="1" applyFill="1" applyBorder="1" applyAlignment="1">
      <alignment horizontal="center" vertical="center" wrapText="1"/>
    </xf>
    <xf numFmtId="0" fontId="35" fillId="0" borderId="10" xfId="39" applyFont="1" applyBorder="1" applyAlignment="1">
      <alignment horizontal="center" vertical="center" wrapText="1"/>
    </xf>
    <xf numFmtId="0" fontId="35" fillId="0" borderId="10" xfId="39" applyFont="1" applyFill="1" applyBorder="1" applyAlignment="1">
      <alignment horizontal="center" vertical="center"/>
    </xf>
    <xf numFmtId="0" fontId="36" fillId="0" borderId="10" xfId="39" applyFont="1" applyFill="1" applyBorder="1" applyAlignment="1">
      <alignment horizontal="center" vertical="center" wrapText="1"/>
    </xf>
    <xf numFmtId="0" fontId="31" fillId="26" borderId="14" xfId="39" applyFont="1" applyFill="1" applyBorder="1" applyAlignment="1">
      <alignment horizontal="center" vertical="center" wrapText="1"/>
    </xf>
    <xf numFmtId="0" fontId="31" fillId="26" borderId="12" xfId="39" applyFont="1" applyFill="1" applyBorder="1" applyAlignment="1">
      <alignment horizontal="center" vertical="center" wrapText="1"/>
    </xf>
    <xf numFmtId="0" fontId="31" fillId="26" borderId="12" xfId="39" applyFont="1" applyFill="1" applyBorder="1" applyAlignment="1">
      <alignment horizontal="center" vertical="center"/>
    </xf>
    <xf numFmtId="0" fontId="31" fillId="26" borderId="15" xfId="39" applyFont="1" applyFill="1" applyBorder="1" applyAlignment="1">
      <alignment horizontal="center" vertical="center" wrapText="1"/>
    </xf>
    <xf numFmtId="0" fontId="31" fillId="26" borderId="16" xfId="39" applyFont="1" applyFill="1" applyBorder="1" applyAlignment="1">
      <alignment horizontal="center" vertical="center"/>
    </xf>
    <xf numFmtId="3" fontId="32" fillId="0" borderId="17" xfId="39" applyNumberFormat="1" applyFont="1" applyFill="1" applyBorder="1" applyAlignment="1">
      <alignment horizontal="center" vertical="center"/>
    </xf>
    <xf numFmtId="0" fontId="38" fillId="0" borderId="0" xfId="39" applyFont="1" applyFill="1" applyBorder="1" applyAlignment="1">
      <alignment horizontal="left" vertical="center"/>
    </xf>
    <xf numFmtId="0" fontId="31" fillId="26" borderId="18" xfId="39" applyFont="1" applyFill="1" applyBorder="1" applyAlignment="1">
      <alignment horizontal="center" vertical="center" wrapText="1"/>
    </xf>
    <xf numFmtId="0" fontId="31" fillId="26" borderId="10" xfId="39" applyFont="1" applyFill="1" applyBorder="1" applyAlignment="1">
      <alignment horizontal="center" vertical="center"/>
    </xf>
    <xf numFmtId="0" fontId="31" fillId="26" borderId="19" xfId="39" applyFont="1" applyFill="1" applyBorder="1" applyAlignment="1">
      <alignment horizontal="center" vertical="center" wrapText="1"/>
    </xf>
    <xf numFmtId="0" fontId="31" fillId="26" borderId="20" xfId="39" applyFont="1" applyFill="1" applyBorder="1" applyAlignment="1">
      <alignment horizontal="center" vertical="center"/>
    </xf>
    <xf numFmtId="3" fontId="32" fillId="0" borderId="21" xfId="39" applyNumberFormat="1" applyFont="1" applyFill="1" applyBorder="1" applyAlignment="1">
      <alignment horizontal="center" vertical="center"/>
    </xf>
    <xf numFmtId="0" fontId="39" fillId="26" borderId="10" xfId="39" applyFont="1" applyFill="1" applyBorder="1" applyAlignment="1">
      <alignment horizontal="center" vertical="center" wrapText="1"/>
    </xf>
    <xf numFmtId="0" fontId="40" fillId="26" borderId="18" xfId="39" applyFont="1" applyFill="1" applyBorder="1" applyAlignment="1">
      <alignment horizontal="center" vertical="center" wrapText="1"/>
    </xf>
    <xf numFmtId="0" fontId="40" fillId="26" borderId="10" xfId="39" applyFont="1" applyFill="1" applyBorder="1" applyAlignment="1">
      <alignment horizontal="center" vertical="center" wrapText="1"/>
    </xf>
    <xf numFmtId="3" fontId="32" fillId="26" borderId="21" xfId="39" applyNumberFormat="1" applyFont="1" applyFill="1" applyBorder="1" applyAlignment="1">
      <alignment horizontal="center" vertical="center"/>
    </xf>
    <xf numFmtId="0" fontId="31" fillId="26" borderId="0" xfId="39" applyFont="1" applyFill="1" applyBorder="1" applyAlignment="1">
      <alignment horizontal="left" vertical="center"/>
    </xf>
    <xf numFmtId="0" fontId="31" fillId="26" borderId="19" xfId="39" applyFont="1" applyFill="1" applyBorder="1" applyAlignment="1">
      <alignment horizontal="center" vertical="center"/>
    </xf>
    <xf numFmtId="0" fontId="33" fillId="26" borderId="10" xfId="39" applyFont="1" applyFill="1" applyBorder="1" applyAlignment="1">
      <alignment horizontal="center" vertical="center" wrapText="1"/>
    </xf>
    <xf numFmtId="0" fontId="31" fillId="0" borderId="20" xfId="39" applyFont="1" applyFill="1" applyBorder="1" applyAlignment="1">
      <alignment horizontal="center" vertical="center" wrapText="1"/>
    </xf>
    <xf numFmtId="0" fontId="30" fillId="0" borderId="0" xfId="39" applyFont="1" applyFill="1" applyBorder="1" applyAlignment="1">
      <alignment vertical="center"/>
    </xf>
    <xf numFmtId="0" fontId="30" fillId="0" borderId="0" xfId="39" applyFont="1" applyAlignment="1">
      <alignment vertical="center"/>
    </xf>
    <xf numFmtId="0" fontId="41" fillId="27" borderId="19" xfId="39" applyFont="1" applyFill="1" applyBorder="1" applyAlignment="1">
      <alignment vertical="center"/>
    </xf>
    <xf numFmtId="0" fontId="42" fillId="0" borderId="0" xfId="39" applyFont="1" applyAlignment="1">
      <alignment vertical="center"/>
    </xf>
    <xf numFmtId="0" fontId="41" fillId="26" borderId="19" xfId="39" applyFont="1" applyFill="1" applyBorder="1" applyAlignment="1">
      <alignment vertical="center"/>
    </xf>
    <xf numFmtId="0" fontId="42" fillId="26" borderId="0" xfId="39" applyFont="1" applyFill="1" applyAlignment="1">
      <alignment vertical="center"/>
    </xf>
    <xf numFmtId="0" fontId="30" fillId="26" borderId="0" xfId="39" applyFont="1" applyFill="1" applyAlignment="1">
      <alignment vertical="center"/>
    </xf>
    <xf numFmtId="0" fontId="30" fillId="26" borderId="0" xfId="39" applyFont="1" applyFill="1" applyBorder="1" applyAlignment="1">
      <alignment horizontal="center" vertical="center"/>
    </xf>
    <xf numFmtId="0" fontId="30" fillId="26" borderId="0" xfId="39" applyFont="1" applyFill="1" applyBorder="1" applyAlignment="1">
      <alignment vertical="center"/>
    </xf>
    <xf numFmtId="0" fontId="43" fillId="28" borderId="19" xfId="39" applyFont="1" applyFill="1" applyBorder="1" applyAlignment="1">
      <alignment vertical="center"/>
    </xf>
    <xf numFmtId="0" fontId="44" fillId="26" borderId="0" xfId="39" applyFont="1" applyFill="1" applyAlignment="1">
      <alignment vertical="center"/>
    </xf>
    <xf numFmtId="0" fontId="30" fillId="0" borderId="0" xfId="39" applyFont="1"/>
    <xf numFmtId="0" fontId="30" fillId="0" borderId="0" xfId="39" applyFont="1" applyFill="1" applyBorder="1" applyAlignment="1">
      <alignment horizontal="center"/>
    </xf>
    <xf numFmtId="0" fontId="30" fillId="0" borderId="0" xfId="39" applyFont="1" applyFill="1" applyBorder="1"/>
    <xf numFmtId="0" fontId="45" fillId="26" borderId="10" xfId="0" applyFont="1" applyFill="1" applyBorder="1" applyAlignment="1">
      <alignment horizontal="left" vertical="center"/>
    </xf>
    <xf numFmtId="0" fontId="49" fillId="26" borderId="0" xfId="39" applyFont="1" applyFill="1" applyBorder="1" applyAlignment="1">
      <alignment horizontal="left" vertical="center"/>
    </xf>
    <xf numFmtId="0" fontId="49" fillId="0" borderId="0" xfId="39" applyFont="1" applyFill="1" applyBorder="1" applyAlignment="1">
      <alignment horizontal="left" vertical="center"/>
    </xf>
    <xf numFmtId="0" fontId="50" fillId="0" borderId="0" xfId="39" applyFont="1" applyFill="1" applyBorder="1" applyAlignment="1">
      <alignment horizontal="left" vertical="center"/>
    </xf>
    <xf numFmtId="0" fontId="51" fillId="0" borderId="0" xfId="39" applyFont="1" applyFill="1" applyBorder="1" applyAlignment="1">
      <alignment horizontal="left" vertical="center"/>
    </xf>
    <xf numFmtId="0" fontId="50" fillId="25" borderId="0" xfId="39" applyFont="1" applyFill="1" applyBorder="1" applyAlignment="1">
      <alignment horizontal="left" vertical="center"/>
    </xf>
    <xf numFmtId="0" fontId="31" fillId="26" borderId="0" xfId="39" applyFont="1" applyFill="1" applyBorder="1" applyAlignment="1">
      <alignment horizontal="center" vertical="center" wrapText="1"/>
    </xf>
    <xf numFmtId="0" fontId="31" fillId="0" borderId="29" xfId="39" applyFont="1" applyFill="1" applyBorder="1" applyAlignment="1">
      <alignment horizontal="center" vertical="center" wrapText="1"/>
    </xf>
    <xf numFmtId="0" fontId="31" fillId="0" borderId="29" xfId="39" applyFont="1" applyBorder="1" applyAlignment="1">
      <alignment horizontal="center" vertical="center" wrapText="1"/>
    </xf>
    <xf numFmtId="0" fontId="31" fillId="24" borderId="29" xfId="39" applyFont="1" applyFill="1" applyBorder="1" applyAlignment="1">
      <alignment horizontal="center" vertical="center" wrapText="1"/>
    </xf>
    <xf numFmtId="0" fontId="30" fillId="24" borderId="29" xfId="39" applyFont="1" applyFill="1" applyBorder="1" applyAlignment="1">
      <alignment horizontal="center" vertical="center" wrapText="1"/>
    </xf>
    <xf numFmtId="0" fontId="31" fillId="24" borderId="29" xfId="39" applyFont="1" applyFill="1" applyBorder="1" applyAlignment="1">
      <alignment horizontal="center" vertical="center"/>
    </xf>
    <xf numFmtId="0" fontId="25" fillId="0" borderId="0" xfId="39" applyFont="1" applyBorder="1" applyAlignment="1">
      <alignment horizontal="center" vertical="center" wrapText="1"/>
    </xf>
    <xf numFmtId="0" fontId="52" fillId="29" borderId="0" xfId="39" applyFont="1" applyFill="1" applyBorder="1" applyAlignment="1">
      <alignment horizontal="left" vertical="center"/>
    </xf>
    <xf numFmtId="0" fontId="33" fillId="0" borderId="27" xfId="39" applyFont="1" applyBorder="1" applyAlignment="1">
      <alignment horizontal="center" vertical="center" wrapText="1"/>
    </xf>
    <xf numFmtId="4" fontId="32" fillId="0" borderId="20" xfId="39" applyNumberFormat="1" applyFont="1" applyFill="1" applyBorder="1" applyAlignment="1">
      <alignment horizontal="center" vertical="center"/>
    </xf>
    <xf numFmtId="4" fontId="32" fillId="0" borderId="31" xfId="39" applyNumberFormat="1" applyFont="1" applyFill="1" applyBorder="1" applyAlignment="1">
      <alignment horizontal="center" vertical="center"/>
    </xf>
    <xf numFmtId="4" fontId="32" fillId="0" borderId="16" xfId="39" applyNumberFormat="1" applyFont="1" applyFill="1" applyBorder="1" applyAlignment="1">
      <alignment horizontal="center" vertical="center"/>
    </xf>
    <xf numFmtId="4" fontId="32" fillId="26" borderId="21" xfId="39" applyNumberFormat="1" applyFont="1" applyFill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5" fillId="26" borderId="20" xfId="0" applyFont="1" applyFill="1" applyBorder="1" applyAlignment="1">
      <alignment horizontal="left" vertical="center"/>
    </xf>
    <xf numFmtId="0" fontId="55" fillId="0" borderId="28" xfId="0" applyFont="1" applyBorder="1" applyAlignment="1">
      <alignment horizontal="center" vertical="center"/>
    </xf>
    <xf numFmtId="0" fontId="48" fillId="26" borderId="20" xfId="0" applyFont="1" applyFill="1" applyBorder="1" applyAlignment="1">
      <alignment horizontal="left" vertical="center"/>
    </xf>
    <xf numFmtId="0" fontId="57" fillId="0" borderId="28" xfId="0" applyFont="1" applyBorder="1" applyAlignment="1">
      <alignment horizontal="center" vertical="center"/>
    </xf>
    <xf numFmtId="0" fontId="58" fillId="26" borderId="10" xfId="0" applyFont="1" applyFill="1" applyBorder="1" applyAlignment="1">
      <alignment horizontal="left" vertical="center"/>
    </xf>
    <xf numFmtId="0" fontId="45" fillId="26" borderId="18" xfId="0" applyFont="1" applyFill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59" fillId="0" borderId="0" xfId="39" applyFont="1" applyFill="1" applyBorder="1" applyAlignment="1">
      <alignment horizontal="center" vertical="center"/>
    </xf>
    <xf numFmtId="3" fontId="32" fillId="0" borderId="33" xfId="39" applyNumberFormat="1" applyFont="1" applyFill="1" applyBorder="1" applyAlignment="1">
      <alignment horizontal="center" vertical="center"/>
    </xf>
    <xf numFmtId="3" fontId="32" fillId="0" borderId="37" xfId="39" applyNumberFormat="1" applyFont="1" applyFill="1" applyBorder="1" applyAlignment="1">
      <alignment horizontal="center" vertical="center"/>
    </xf>
    <xf numFmtId="0" fontId="45" fillId="26" borderId="39" xfId="0" applyFont="1" applyFill="1" applyBorder="1" applyAlignment="1">
      <alignment horizontal="center" vertical="center"/>
    </xf>
    <xf numFmtId="0" fontId="45" fillId="26" borderId="13" xfId="0" applyFont="1" applyFill="1" applyBorder="1" applyAlignment="1">
      <alignment horizontal="left" vertical="center"/>
    </xf>
    <xf numFmtId="0" fontId="31" fillId="26" borderId="36" xfId="39" applyFont="1" applyFill="1" applyBorder="1" applyAlignment="1">
      <alignment horizontal="center" vertical="center" wrapText="1"/>
    </xf>
    <xf numFmtId="0" fontId="31" fillId="26" borderId="29" xfId="39" applyFont="1" applyFill="1" applyBorder="1" applyAlignment="1">
      <alignment horizontal="center" vertical="center" wrapText="1"/>
    </xf>
    <xf numFmtId="0" fontId="47" fillId="0" borderId="28" xfId="39" applyFont="1" applyFill="1" applyBorder="1" applyAlignment="1">
      <alignment horizontal="center" vertical="center" wrapText="1"/>
    </xf>
    <xf numFmtId="2" fontId="42" fillId="0" borderId="43" xfId="39" applyNumberFormat="1" applyFont="1" applyBorder="1" applyAlignment="1">
      <alignment horizontal="left" vertical="center" wrapText="1"/>
    </xf>
    <xf numFmtId="0" fontId="31" fillId="0" borderId="29" xfId="39" applyFont="1" applyFill="1" applyBorder="1" applyAlignment="1">
      <alignment horizontal="center" vertical="center"/>
    </xf>
    <xf numFmtId="0" fontId="31" fillId="0" borderId="29" xfId="39" applyFont="1" applyBorder="1" applyAlignment="1">
      <alignment horizontal="center" vertical="center"/>
    </xf>
    <xf numFmtId="0" fontId="31" fillId="0" borderId="43" xfId="39" applyFont="1" applyFill="1" applyBorder="1" applyAlignment="1">
      <alignment horizontal="center" vertical="center" wrapText="1"/>
    </xf>
    <xf numFmtId="3" fontId="32" fillId="0" borderId="45" xfId="39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9" fillId="0" borderId="0" xfId="39" applyFont="1" applyFill="1" applyBorder="1" applyAlignment="1">
      <alignment vertical="center"/>
    </xf>
    <xf numFmtId="0" fontId="42" fillId="26" borderId="0" xfId="0" applyFont="1" applyFill="1" applyBorder="1" applyAlignment="1">
      <alignment horizontal="center" vertical="center"/>
    </xf>
    <xf numFmtId="0" fontId="42" fillId="26" borderId="0" xfId="0" applyFont="1" applyFill="1" applyBorder="1" applyAlignment="1">
      <alignment horizontal="left" vertical="center"/>
    </xf>
    <xf numFmtId="0" fontId="40" fillId="26" borderId="0" xfId="39" applyFont="1" applyFill="1" applyBorder="1" applyAlignment="1">
      <alignment horizontal="center" vertical="center" wrapText="1"/>
    </xf>
    <xf numFmtId="0" fontId="31" fillId="26" borderId="0" xfId="39" applyFont="1" applyFill="1" applyBorder="1" applyAlignment="1">
      <alignment horizontal="center" vertical="center"/>
    </xf>
    <xf numFmtId="0" fontId="47" fillId="26" borderId="35" xfId="0" applyFont="1" applyFill="1" applyBorder="1" applyAlignment="1">
      <alignment horizontal="center" vertical="center"/>
    </xf>
    <xf numFmtId="2" fontId="42" fillId="0" borderId="38" xfId="39" applyNumberFormat="1" applyFont="1" applyBorder="1" applyAlignment="1">
      <alignment horizontal="left" vertical="center" wrapText="1"/>
    </xf>
    <xf numFmtId="0" fontId="31" fillId="0" borderId="48" xfId="39" applyFont="1" applyFill="1" applyBorder="1" applyAlignment="1">
      <alignment horizontal="center" vertical="center" wrapText="1"/>
    </xf>
    <xf numFmtId="0" fontId="31" fillId="0" borderId="36" xfId="39" applyFont="1" applyBorder="1" applyAlignment="1">
      <alignment horizontal="center" vertical="center" wrapText="1"/>
    </xf>
    <xf numFmtId="0" fontId="31" fillId="0" borderId="36" xfId="39" applyFont="1" applyFill="1" applyBorder="1" applyAlignment="1">
      <alignment horizontal="center" vertical="center" wrapText="1"/>
    </xf>
    <xf numFmtId="0" fontId="31" fillId="0" borderId="36" xfId="39" applyFont="1" applyFill="1" applyBorder="1" applyAlignment="1">
      <alignment horizontal="center" vertical="center"/>
    </xf>
    <xf numFmtId="0" fontId="31" fillId="0" borderId="36" xfId="39" applyFont="1" applyBorder="1" applyAlignment="1">
      <alignment horizontal="center" vertical="center"/>
    </xf>
    <xf numFmtId="0" fontId="31" fillId="0" borderId="38" xfId="39" applyFont="1" applyFill="1" applyBorder="1" applyAlignment="1">
      <alignment horizontal="center" vertical="center" wrapText="1"/>
    </xf>
    <xf numFmtId="0" fontId="60" fillId="0" borderId="0" xfId="39" applyFont="1" applyFill="1" applyBorder="1" applyAlignment="1">
      <alignment vertical="center"/>
    </xf>
    <xf numFmtId="0" fontId="61" fillId="0" borderId="0" xfId="39" applyFont="1" applyFill="1" applyBorder="1" applyAlignment="1">
      <alignment vertical="center"/>
    </xf>
    <xf numFmtId="0" fontId="60" fillId="0" borderId="0" xfId="39" applyFont="1" applyFill="1" applyBorder="1" applyAlignment="1">
      <alignment horizontal="left" vertical="center"/>
    </xf>
    <xf numFmtId="0" fontId="61" fillId="0" borderId="0" xfId="39" applyFont="1" applyFill="1" applyBorder="1" applyAlignment="1">
      <alignment horizontal="left" vertical="center"/>
    </xf>
    <xf numFmtId="0" fontId="46" fillId="0" borderId="0" xfId="39" applyFont="1" applyFill="1" applyBorder="1" applyAlignment="1">
      <alignment horizontal="center" vertical="center"/>
    </xf>
    <xf numFmtId="0" fontId="30" fillId="26" borderId="0" xfId="39" applyFont="1" applyFill="1" applyBorder="1" applyAlignment="1">
      <alignment horizontal="left" vertical="center"/>
    </xf>
    <xf numFmtId="0" fontId="62" fillId="0" borderId="0" xfId="39" applyFont="1" applyFill="1" applyBorder="1" applyAlignment="1">
      <alignment horizontal="left" vertical="center"/>
    </xf>
    <xf numFmtId="4" fontId="32" fillId="0" borderId="43" xfId="39" applyNumberFormat="1" applyFont="1" applyFill="1" applyBorder="1" applyAlignment="1">
      <alignment horizontal="center" vertical="center"/>
    </xf>
    <xf numFmtId="4" fontId="32" fillId="0" borderId="11" xfId="39" applyNumberFormat="1" applyFont="1" applyFill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4" fontId="32" fillId="0" borderId="34" xfId="39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/>
    </xf>
    <xf numFmtId="0" fontId="32" fillId="26" borderId="14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left" vertical="center"/>
    </xf>
    <xf numFmtId="0" fontId="31" fillId="0" borderId="12" xfId="39" applyFont="1" applyFill="1" applyBorder="1" applyAlignment="1">
      <alignment horizontal="center" vertical="center"/>
    </xf>
    <xf numFmtId="0" fontId="31" fillId="0" borderId="12" xfId="39" applyFont="1" applyBorder="1" applyAlignment="1">
      <alignment horizontal="center" vertical="center" wrapText="1"/>
    </xf>
    <xf numFmtId="0" fontId="31" fillId="0" borderId="12" xfId="39" applyFont="1" applyBorder="1" applyAlignment="1">
      <alignment horizontal="center" vertical="center"/>
    </xf>
    <xf numFmtId="0" fontId="33" fillId="24" borderId="10" xfId="39" applyFont="1" applyFill="1" applyBorder="1" applyAlignment="1">
      <alignment horizontal="center" vertical="center"/>
    </xf>
    <xf numFmtId="0" fontId="31" fillId="0" borderId="13" xfId="39" applyFont="1" applyFill="1" applyBorder="1" applyAlignment="1">
      <alignment horizontal="center" vertical="center"/>
    </xf>
    <xf numFmtId="0" fontId="31" fillId="0" borderId="13" xfId="39" applyFont="1" applyBorder="1" applyAlignment="1">
      <alignment horizontal="center" vertical="center" wrapText="1"/>
    </xf>
    <xf numFmtId="0" fontId="31" fillId="0" borderId="13" xfId="39" applyFont="1" applyFill="1" applyBorder="1" applyAlignment="1">
      <alignment horizontal="center" vertical="center" wrapText="1"/>
    </xf>
    <xf numFmtId="0" fontId="31" fillId="0" borderId="13" xfId="39" applyFont="1" applyBorder="1" applyAlignment="1">
      <alignment horizontal="center" vertical="center"/>
    </xf>
    <xf numFmtId="0" fontId="45" fillId="0" borderId="19" xfId="0" applyFont="1" applyBorder="1" applyAlignment="1">
      <alignment horizontal="left" vertical="center"/>
    </xf>
    <xf numFmtId="0" fontId="31" fillId="0" borderId="14" xfId="39" applyFont="1" applyFill="1" applyBorder="1" applyAlignment="1">
      <alignment horizontal="center" vertical="center" wrapText="1"/>
    </xf>
    <xf numFmtId="0" fontId="31" fillId="0" borderId="12" xfId="39" applyFont="1" applyFill="1" applyBorder="1" applyAlignment="1">
      <alignment horizontal="center" vertical="center" wrapText="1"/>
    </xf>
    <xf numFmtId="0" fontId="31" fillId="24" borderId="12" xfId="39" applyFont="1" applyFill="1" applyBorder="1" applyAlignment="1">
      <alignment horizontal="center" vertical="center"/>
    </xf>
    <xf numFmtId="0" fontId="31" fillId="0" borderId="28" xfId="39" applyFont="1" applyFill="1" applyBorder="1" applyAlignment="1">
      <alignment horizontal="center" vertical="center" wrapText="1"/>
    </xf>
    <xf numFmtId="0" fontId="33" fillId="0" borderId="43" xfId="39" applyFont="1" applyBorder="1" applyAlignment="1">
      <alignment horizontal="center" vertical="center"/>
    </xf>
    <xf numFmtId="0" fontId="31" fillId="0" borderId="18" xfId="39" applyFont="1" applyFill="1" applyBorder="1" applyAlignment="1">
      <alignment horizontal="center" vertical="center" wrapText="1"/>
    </xf>
    <xf numFmtId="0" fontId="31" fillId="0" borderId="20" xfId="39" applyFont="1" applyFill="1" applyBorder="1" applyAlignment="1">
      <alignment horizontal="center" vertical="center"/>
    </xf>
    <xf numFmtId="0" fontId="31" fillId="0" borderId="43" xfId="39" applyFont="1" applyFill="1" applyBorder="1" applyAlignment="1">
      <alignment horizontal="center" vertical="center"/>
    </xf>
    <xf numFmtId="0" fontId="31" fillId="0" borderId="39" xfId="39" applyFont="1" applyFill="1" applyBorder="1" applyAlignment="1">
      <alignment horizontal="center" vertical="center" wrapText="1"/>
    </xf>
    <xf numFmtId="0" fontId="31" fillId="0" borderId="15" xfId="39" applyFont="1" applyBorder="1" applyAlignment="1">
      <alignment horizontal="center" vertical="center" wrapText="1"/>
    </xf>
    <xf numFmtId="0" fontId="31" fillId="0" borderId="19" xfId="39" applyFont="1" applyBorder="1" applyAlignment="1">
      <alignment horizontal="center" vertical="center" wrapText="1"/>
    </xf>
    <xf numFmtId="0" fontId="31" fillId="0" borderId="14" xfId="39" applyFont="1" applyBorder="1" applyAlignment="1">
      <alignment horizontal="center" vertical="center" wrapText="1"/>
    </xf>
    <xf numFmtId="0" fontId="31" fillId="0" borderId="16" xfId="39" applyFont="1" applyBorder="1" applyAlignment="1">
      <alignment horizontal="center" vertical="center"/>
    </xf>
    <xf numFmtId="0" fontId="31" fillId="0" borderId="18" xfId="39" applyFont="1" applyBorder="1" applyAlignment="1">
      <alignment horizontal="center" vertical="center" wrapText="1"/>
    </xf>
    <xf numFmtId="0" fontId="31" fillId="0" borderId="20" xfId="39" applyFont="1" applyBorder="1" applyAlignment="1">
      <alignment horizontal="center" vertical="center"/>
    </xf>
    <xf numFmtId="0" fontId="31" fillId="0" borderId="16" xfId="39" applyFont="1" applyFill="1" applyBorder="1" applyAlignment="1">
      <alignment horizontal="center" vertical="center" wrapText="1"/>
    </xf>
    <xf numFmtId="0" fontId="31" fillId="26" borderId="13" xfId="39" applyFont="1" applyFill="1" applyBorder="1" applyAlignment="1">
      <alignment horizontal="center" vertical="center" wrapText="1"/>
    </xf>
    <xf numFmtId="0" fontId="31" fillId="0" borderId="31" xfId="39" applyFont="1" applyFill="1" applyBorder="1" applyAlignment="1">
      <alignment horizontal="center" vertical="center" wrapText="1"/>
    </xf>
    <xf numFmtId="0" fontId="35" fillId="0" borderId="29" xfId="39" applyFont="1" applyFill="1" applyBorder="1" applyAlignment="1">
      <alignment horizontal="center" vertical="center" wrapText="1"/>
    </xf>
    <xf numFmtId="0" fontId="35" fillId="0" borderId="29" xfId="39" applyFont="1" applyBorder="1" applyAlignment="1">
      <alignment horizontal="center" vertical="center" wrapText="1"/>
    </xf>
    <xf numFmtId="0" fontId="35" fillId="0" borderId="29" xfId="39" applyFont="1" applyFill="1" applyBorder="1" applyAlignment="1">
      <alignment horizontal="center" vertical="center"/>
    </xf>
    <xf numFmtId="0" fontId="36" fillId="0" borderId="29" xfId="39" applyFont="1" applyFill="1" applyBorder="1" applyAlignment="1">
      <alignment horizontal="center" vertical="center" wrapText="1"/>
    </xf>
    <xf numFmtId="0" fontId="31" fillId="0" borderId="44" xfId="39" applyFont="1" applyBorder="1" applyAlignment="1">
      <alignment horizontal="center" vertical="center" wrapText="1"/>
    </xf>
    <xf numFmtId="0" fontId="31" fillId="0" borderId="28" xfId="39" applyFont="1" applyBorder="1" applyAlignment="1">
      <alignment horizontal="center" vertical="center" wrapText="1"/>
    </xf>
    <xf numFmtId="0" fontId="33" fillId="24" borderId="29" xfId="39" applyFont="1" applyFill="1" applyBorder="1" applyAlignment="1">
      <alignment horizontal="center" vertical="center"/>
    </xf>
    <xf numFmtId="0" fontId="31" fillId="0" borderId="43" xfId="39" applyFont="1" applyBorder="1" applyAlignment="1">
      <alignment horizontal="center" vertical="center"/>
    </xf>
    <xf numFmtId="0" fontId="26" fillId="26" borderId="0" xfId="39" applyFont="1" applyFill="1" applyBorder="1"/>
    <xf numFmtId="0" fontId="50" fillId="26" borderId="0" xfId="39" applyFont="1" applyFill="1" applyBorder="1" applyAlignment="1">
      <alignment horizontal="left" vertical="center"/>
    </xf>
    <xf numFmtId="0" fontId="51" fillId="26" borderId="0" xfId="39" applyFont="1" applyFill="1" applyBorder="1" applyAlignment="1">
      <alignment horizontal="left" vertical="center"/>
    </xf>
    <xf numFmtId="0" fontId="38" fillId="26" borderId="0" xfId="39" applyFont="1" applyFill="1" applyBorder="1" applyAlignment="1">
      <alignment horizontal="left" vertical="center"/>
    </xf>
    <xf numFmtId="0" fontId="30" fillId="26" borderId="0" xfId="39" applyFont="1" applyFill="1" applyBorder="1"/>
    <xf numFmtId="0" fontId="52" fillId="29" borderId="30" xfId="39" applyFont="1" applyFill="1" applyBorder="1" applyAlignment="1">
      <alignment horizontal="left" vertical="center"/>
    </xf>
    <xf numFmtId="0" fontId="30" fillId="0" borderId="0" xfId="39" applyFont="1" applyFill="1" applyBorder="1" applyAlignment="1">
      <alignment horizontal="center" vertical="center"/>
    </xf>
    <xf numFmtId="0" fontId="52" fillId="29" borderId="30" xfId="39" applyFont="1" applyFill="1" applyBorder="1" applyAlignment="1">
      <alignment horizontal="left" vertical="center"/>
    </xf>
    <xf numFmtId="0" fontId="53" fillId="29" borderId="30" xfId="39" applyFont="1" applyFill="1" applyBorder="1" applyAlignment="1">
      <alignment horizontal="left" vertical="center"/>
    </xf>
    <xf numFmtId="0" fontId="64" fillId="26" borderId="0" xfId="39" applyFont="1" applyFill="1" applyBorder="1" applyAlignment="1">
      <alignment horizontal="center" vertical="center" textRotation="90"/>
    </xf>
    <xf numFmtId="0" fontId="45" fillId="0" borderId="0" xfId="39" applyFont="1" applyFill="1" applyBorder="1" applyAlignment="1">
      <alignment horizontal="center" vertical="center" wrapText="1"/>
    </xf>
    <xf numFmtId="0" fontId="45" fillId="0" borderId="0" xfId="39" applyFont="1" applyFill="1" applyBorder="1" applyAlignment="1">
      <alignment horizontal="left" vertical="center" wrapText="1"/>
    </xf>
    <xf numFmtId="0" fontId="30" fillId="0" borderId="0" xfId="39" applyFont="1" applyFill="1" applyBorder="1" applyAlignment="1">
      <alignment horizontal="center" vertical="center" wrapText="1"/>
    </xf>
    <xf numFmtId="4" fontId="32" fillId="0" borderId="0" xfId="39" applyNumberFormat="1" applyFont="1" applyFill="1" applyBorder="1" applyAlignment="1">
      <alignment horizontal="center" vertical="center"/>
    </xf>
    <xf numFmtId="7" fontId="32" fillId="0" borderId="20" xfId="39" applyNumberFormat="1" applyFont="1" applyFill="1" applyBorder="1" applyAlignment="1">
      <alignment horizontal="center" vertical="center"/>
    </xf>
    <xf numFmtId="7" fontId="32" fillId="0" borderId="43" xfId="39" applyNumberFormat="1" applyFont="1" applyFill="1" applyBorder="1" applyAlignment="1">
      <alignment horizontal="center" vertical="center"/>
    </xf>
    <xf numFmtId="7" fontId="32" fillId="0" borderId="16" xfId="39" applyNumberFormat="1" applyFont="1" applyFill="1" applyBorder="1" applyAlignment="1">
      <alignment horizontal="center" vertical="center"/>
    </xf>
    <xf numFmtId="7" fontId="32" fillId="0" borderId="0" xfId="39" applyNumberFormat="1" applyFont="1" applyFill="1" applyBorder="1" applyAlignment="1">
      <alignment horizontal="center" vertical="center"/>
    </xf>
    <xf numFmtId="7" fontId="52" fillId="29" borderId="30" xfId="39" applyNumberFormat="1" applyFont="1" applyFill="1" applyBorder="1" applyAlignment="1">
      <alignment horizontal="left" vertical="center"/>
    </xf>
    <xf numFmtId="7" fontId="32" fillId="26" borderId="21" xfId="39" applyNumberFormat="1" applyFont="1" applyFill="1" applyBorder="1" applyAlignment="1">
      <alignment horizontal="center" vertical="center"/>
    </xf>
    <xf numFmtId="7" fontId="32" fillId="0" borderId="11" xfId="39" applyNumberFormat="1" applyFont="1" applyFill="1" applyBorder="1" applyAlignment="1">
      <alignment horizontal="center" vertical="center"/>
    </xf>
    <xf numFmtId="7" fontId="32" fillId="0" borderId="34" xfId="39" applyNumberFormat="1" applyFont="1" applyFill="1" applyBorder="1" applyAlignment="1">
      <alignment horizontal="center" vertical="center"/>
    </xf>
    <xf numFmtId="0" fontId="32" fillId="0" borderId="0" xfId="39" applyNumberFormat="1" applyFont="1" applyFill="1" applyBorder="1" applyAlignment="1">
      <alignment horizontal="center" vertical="center"/>
    </xf>
    <xf numFmtId="0" fontId="52" fillId="29" borderId="30" xfId="39" applyNumberFormat="1" applyFont="1" applyFill="1" applyBorder="1" applyAlignment="1">
      <alignment horizontal="left" vertical="center"/>
    </xf>
    <xf numFmtId="0" fontId="32" fillId="0" borderId="11" xfId="39" applyNumberFormat="1" applyFont="1" applyFill="1" applyBorder="1" applyAlignment="1">
      <alignment horizontal="center" vertical="center"/>
    </xf>
    <xf numFmtId="0" fontId="32" fillId="0" borderId="34" xfId="39" applyNumberFormat="1" applyFont="1" applyFill="1" applyBorder="1" applyAlignment="1">
      <alignment horizontal="center" vertical="center"/>
    </xf>
    <xf numFmtId="0" fontId="32" fillId="0" borderId="45" xfId="39" applyNumberFormat="1" applyFont="1" applyFill="1" applyBorder="1" applyAlignment="1">
      <alignment horizontal="center" vertical="center"/>
    </xf>
    <xf numFmtId="0" fontId="32" fillId="0" borderId="33" xfId="39" applyNumberFormat="1" applyFont="1" applyFill="1" applyBorder="1" applyAlignment="1">
      <alignment horizontal="center" vertical="center"/>
    </xf>
    <xf numFmtId="7" fontId="32" fillId="0" borderId="31" xfId="39" applyNumberFormat="1" applyFont="1" applyFill="1" applyBorder="1" applyAlignment="1">
      <alignment horizontal="center" vertical="center"/>
    </xf>
    <xf numFmtId="0" fontId="32" fillId="26" borderId="33" xfId="39" applyNumberFormat="1" applyFont="1" applyFill="1" applyBorder="1" applyAlignment="1">
      <alignment horizontal="center" vertical="center"/>
    </xf>
    <xf numFmtId="7" fontId="32" fillId="26" borderId="17" xfId="39" applyNumberFormat="1" applyFont="1" applyFill="1" applyBorder="1" applyAlignment="1">
      <alignment horizontal="center" vertical="center"/>
    </xf>
    <xf numFmtId="0" fontId="32" fillId="26" borderId="11" xfId="39" applyNumberFormat="1" applyFont="1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45" fillId="26" borderId="0" xfId="0" applyFont="1" applyFill="1" applyBorder="1" applyAlignment="1">
      <alignment horizontal="center" vertical="center"/>
    </xf>
    <xf numFmtId="0" fontId="45" fillId="26" borderId="0" xfId="0" applyFont="1" applyFill="1" applyBorder="1" applyAlignment="1">
      <alignment horizontal="left" vertical="center"/>
    </xf>
    <xf numFmtId="0" fontId="35" fillId="0" borderId="0" xfId="39" applyFont="1" applyFill="1" applyBorder="1" applyAlignment="1">
      <alignment horizontal="center" vertical="center" wrapText="1"/>
    </xf>
    <xf numFmtId="0" fontId="35" fillId="0" borderId="0" xfId="39" applyFont="1" applyBorder="1" applyAlignment="1">
      <alignment horizontal="center" vertical="center" wrapText="1"/>
    </xf>
    <xf numFmtId="0" fontId="35" fillId="0" borderId="0" xfId="39" applyFont="1" applyFill="1" applyBorder="1" applyAlignment="1">
      <alignment horizontal="center" vertical="center"/>
    </xf>
    <xf numFmtId="0" fontId="37" fillId="0" borderId="0" xfId="39" applyFont="1" applyFill="1" applyBorder="1" applyAlignment="1">
      <alignment horizontal="center" vertical="center" wrapText="1"/>
    </xf>
    <xf numFmtId="0" fontId="33" fillId="24" borderId="0" xfId="39" applyFont="1" applyFill="1" applyBorder="1" applyAlignment="1">
      <alignment horizontal="center" vertical="center"/>
    </xf>
    <xf numFmtId="0" fontId="32" fillId="0" borderId="22" xfId="39" applyNumberFormat="1" applyFont="1" applyFill="1" applyBorder="1" applyAlignment="1">
      <alignment horizontal="center" vertical="center"/>
    </xf>
    <xf numFmtId="7" fontId="32" fillId="0" borderId="22" xfId="39" applyNumberFormat="1" applyFont="1" applyFill="1" applyBorder="1" applyAlignment="1">
      <alignment horizontal="center" vertical="center"/>
    </xf>
    <xf numFmtId="0" fontId="35" fillId="0" borderId="13" xfId="39" applyFont="1" applyFill="1" applyBorder="1" applyAlignment="1">
      <alignment horizontal="center" vertical="center" wrapText="1"/>
    </xf>
    <xf numFmtId="0" fontId="35" fillId="0" borderId="13" xfId="39" applyFont="1" applyBorder="1" applyAlignment="1">
      <alignment horizontal="center" vertical="center" wrapText="1"/>
    </xf>
    <xf numFmtId="0" fontId="35" fillId="0" borderId="13" xfId="39" applyFont="1" applyFill="1" applyBorder="1" applyAlignment="1">
      <alignment horizontal="center" vertical="center"/>
    </xf>
    <xf numFmtId="0" fontId="37" fillId="0" borderId="13" xfId="39" applyFont="1" applyFill="1" applyBorder="1" applyAlignment="1">
      <alignment horizontal="center" vertical="center" wrapText="1"/>
    </xf>
    <xf numFmtId="0" fontId="31" fillId="0" borderId="50" xfId="39" applyFont="1" applyBorder="1" applyAlignment="1">
      <alignment horizontal="center" vertical="center" wrapText="1"/>
    </xf>
    <xf numFmtId="0" fontId="31" fillId="0" borderId="39" xfId="39" applyFont="1" applyBorder="1" applyAlignment="1">
      <alignment horizontal="center" vertical="center" wrapText="1"/>
    </xf>
    <xf numFmtId="0" fontId="33" fillId="24" borderId="13" xfId="39" applyFont="1" applyFill="1" applyBorder="1" applyAlignment="1">
      <alignment horizontal="center" vertical="center"/>
    </xf>
    <xf numFmtId="0" fontId="31" fillId="0" borderId="31" xfId="39" applyFont="1" applyBorder="1" applyAlignment="1">
      <alignment horizontal="center" vertical="center"/>
    </xf>
    <xf numFmtId="3" fontId="32" fillId="0" borderId="34" xfId="39" applyNumberFormat="1" applyFont="1" applyFill="1" applyBorder="1" applyAlignment="1">
      <alignment horizontal="center" vertical="center"/>
    </xf>
    <xf numFmtId="0" fontId="52" fillId="29" borderId="26" xfId="39" applyNumberFormat="1" applyFont="1" applyFill="1" applyBorder="1" applyAlignment="1">
      <alignment horizontal="left" vertical="center"/>
    </xf>
    <xf numFmtId="7" fontId="52" fillId="29" borderId="32" xfId="39" applyNumberFormat="1" applyFont="1" applyFill="1" applyBorder="1" applyAlignment="1">
      <alignment horizontal="left" vertical="center"/>
    </xf>
    <xf numFmtId="0" fontId="45" fillId="0" borderId="55" xfId="39" applyFont="1" applyFill="1" applyBorder="1" applyAlignment="1">
      <alignment horizontal="center" vertical="center" wrapText="1"/>
    </xf>
    <xf numFmtId="0" fontId="45" fillId="0" borderId="50" xfId="39" applyFont="1" applyFill="1" applyBorder="1" applyAlignment="1">
      <alignment horizontal="left" vertical="center" wrapText="1"/>
    </xf>
    <xf numFmtId="0" fontId="30" fillId="0" borderId="13" xfId="39" applyFont="1" applyFill="1" applyBorder="1" applyAlignment="1">
      <alignment horizontal="center" vertical="center" wrapText="1"/>
    </xf>
    <xf numFmtId="0" fontId="31" fillId="0" borderId="41" xfId="39" applyFont="1" applyFill="1" applyBorder="1" applyAlignment="1">
      <alignment horizontal="center" vertical="center" wrapText="1"/>
    </xf>
    <xf numFmtId="0" fontId="31" fillId="0" borderId="56" xfId="39" applyFont="1" applyFill="1" applyBorder="1" applyAlignment="1">
      <alignment horizontal="center" vertical="center"/>
    </xf>
    <xf numFmtId="0" fontId="31" fillId="26" borderId="13" xfId="39" applyFont="1" applyFill="1" applyBorder="1" applyAlignment="1">
      <alignment horizontal="center" vertical="center"/>
    </xf>
    <xf numFmtId="0" fontId="31" fillId="26" borderId="31" xfId="39" applyFont="1" applyFill="1" applyBorder="1" applyAlignment="1">
      <alignment horizontal="center" vertical="center"/>
    </xf>
    <xf numFmtId="0" fontId="56" fillId="26" borderId="0" xfId="0" applyFont="1" applyFill="1" applyBorder="1" applyAlignment="1">
      <alignment horizontal="left" vertical="center"/>
    </xf>
    <xf numFmtId="0" fontId="55" fillId="0" borderId="40" xfId="0" applyFont="1" applyBorder="1" applyAlignment="1">
      <alignment horizontal="center" vertical="center"/>
    </xf>
    <xf numFmtId="7" fontId="52" fillId="29" borderId="47" xfId="39" applyNumberFormat="1" applyFont="1" applyFill="1" applyBorder="1" applyAlignment="1">
      <alignment horizontal="left" vertical="center"/>
    </xf>
    <xf numFmtId="0" fontId="26" fillId="0" borderId="40" xfId="0" applyFont="1" applyBorder="1" applyAlignment="1">
      <alignment horizontal="center" vertical="center"/>
    </xf>
    <xf numFmtId="0" fontId="45" fillId="26" borderId="31" xfId="0" applyFont="1" applyFill="1" applyBorder="1" applyAlignment="1">
      <alignment horizontal="left" vertical="center"/>
    </xf>
    <xf numFmtId="3" fontId="32" fillId="26" borderId="49" xfId="39" applyNumberFormat="1" applyFont="1" applyFill="1" applyBorder="1" applyAlignment="1">
      <alignment horizontal="center" vertical="center"/>
    </xf>
    <xf numFmtId="4" fontId="32" fillId="26" borderId="49" xfId="39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32" fillId="26" borderId="0" xfId="39" applyNumberFormat="1" applyFont="1" applyFill="1" applyBorder="1" applyAlignment="1">
      <alignment horizontal="center" vertical="center"/>
    </xf>
    <xf numFmtId="4" fontId="32" fillId="26" borderId="0" xfId="39" applyNumberFormat="1" applyFont="1" applyFill="1" applyBorder="1" applyAlignment="1">
      <alignment horizontal="center" vertical="center"/>
    </xf>
    <xf numFmtId="0" fontId="32" fillId="26" borderId="0" xfId="39" applyNumberFormat="1" applyFont="1" applyFill="1" applyBorder="1" applyAlignment="1">
      <alignment horizontal="center" vertical="center"/>
    </xf>
    <xf numFmtId="7" fontId="32" fillId="26" borderId="0" xfId="39" applyNumberFormat="1" applyFont="1" applyFill="1" applyBorder="1" applyAlignment="1">
      <alignment horizontal="center" vertical="center"/>
    </xf>
    <xf numFmtId="4" fontId="32" fillId="0" borderId="37" xfId="39" applyNumberFormat="1" applyFont="1" applyFill="1" applyBorder="1" applyAlignment="1">
      <alignment horizontal="center" vertical="center"/>
    </xf>
    <xf numFmtId="0" fontId="32" fillId="0" borderId="37" xfId="39" applyNumberFormat="1" applyFont="1" applyFill="1" applyBorder="1" applyAlignment="1">
      <alignment horizontal="center" vertical="center"/>
    </xf>
    <xf numFmtId="7" fontId="32" fillId="0" borderId="37" xfId="39" applyNumberFormat="1" applyFont="1" applyFill="1" applyBorder="1" applyAlignment="1">
      <alignment horizontal="center" vertical="center"/>
    </xf>
    <xf numFmtId="4" fontId="32" fillId="0" borderId="33" xfId="39" applyNumberFormat="1" applyFont="1" applyFill="1" applyBorder="1" applyAlignment="1">
      <alignment horizontal="center" vertical="center"/>
    </xf>
    <xf numFmtId="0" fontId="49" fillId="26" borderId="26" xfId="39" applyFont="1" applyFill="1" applyBorder="1" applyAlignment="1">
      <alignment horizontal="left" vertical="center"/>
    </xf>
    <xf numFmtId="7" fontId="32" fillId="0" borderId="33" xfId="39" applyNumberFormat="1" applyFont="1" applyFill="1" applyBorder="1" applyAlignment="1">
      <alignment horizontal="center" vertical="center"/>
    </xf>
    <xf numFmtId="0" fontId="49" fillId="26" borderId="22" xfId="39" applyFont="1" applyFill="1" applyBorder="1" applyAlignment="1">
      <alignment horizontal="left" vertical="center"/>
    </xf>
    <xf numFmtId="0" fontId="63" fillId="30" borderId="0" xfId="0" applyFont="1" applyFill="1" applyBorder="1" applyAlignment="1">
      <alignment vertical="top" wrapText="1"/>
    </xf>
    <xf numFmtId="0" fontId="63" fillId="31" borderId="0" xfId="0" applyFont="1" applyFill="1" applyBorder="1" applyAlignment="1">
      <alignment vertical="top" wrapText="1"/>
    </xf>
    <xf numFmtId="0" fontId="34" fillId="0" borderId="0" xfId="39" applyFont="1" applyFill="1" applyBorder="1" applyAlignment="1">
      <alignment horizontal="left" vertical="center"/>
    </xf>
    <xf numFmtId="0" fontId="38" fillId="0" borderId="24" xfId="39" applyFont="1" applyFill="1" applyBorder="1" applyAlignment="1">
      <alignment horizontal="left" vertical="center"/>
    </xf>
    <xf numFmtId="0" fontId="38" fillId="0" borderId="54" xfId="39" applyFont="1" applyFill="1" applyBorder="1" applyAlignment="1">
      <alignment horizontal="left" vertical="center"/>
    </xf>
    <xf numFmtId="0" fontId="38" fillId="0" borderId="53" xfId="39" applyFont="1" applyFill="1" applyBorder="1" applyAlignment="1">
      <alignment horizontal="left" vertical="center"/>
    </xf>
    <xf numFmtId="0" fontId="65" fillId="0" borderId="28" xfId="0" applyFont="1" applyBorder="1" applyAlignment="1">
      <alignment horizontal="center" vertical="center"/>
    </xf>
    <xf numFmtId="0" fontId="54" fillId="26" borderId="20" xfId="0" applyFont="1" applyFill="1" applyBorder="1" applyAlignment="1">
      <alignment horizontal="left" vertical="center"/>
    </xf>
    <xf numFmtId="0" fontId="30" fillId="0" borderId="53" xfId="39" applyFont="1" applyFill="1" applyBorder="1" applyAlignment="1">
      <alignment horizontal="left" vertical="center"/>
    </xf>
    <xf numFmtId="0" fontId="30" fillId="0" borderId="24" xfId="39" applyFont="1" applyFill="1" applyBorder="1" applyAlignment="1">
      <alignment horizontal="left" vertical="center"/>
    </xf>
    <xf numFmtId="0" fontId="53" fillId="29" borderId="47" xfId="39" applyFont="1" applyFill="1" applyBorder="1" applyAlignment="1">
      <alignment horizontal="left" vertical="center"/>
    </xf>
    <xf numFmtId="0" fontId="52" fillId="29" borderId="26" xfId="39" applyFont="1" applyFill="1" applyBorder="1" applyAlignment="1">
      <alignment horizontal="left" vertical="center"/>
    </xf>
    <xf numFmtId="0" fontId="58" fillId="0" borderId="28" xfId="0" applyFont="1" applyBorder="1" applyAlignment="1">
      <alignment horizontal="center" vertical="center"/>
    </xf>
    <xf numFmtId="0" fontId="58" fillId="26" borderId="29" xfId="0" applyFont="1" applyFill="1" applyBorder="1" applyAlignment="1">
      <alignment horizontal="left" vertical="center"/>
    </xf>
    <xf numFmtId="0" fontId="58" fillId="26" borderId="44" xfId="0" applyFont="1" applyFill="1" applyBorder="1" applyAlignment="1">
      <alignment horizontal="left" vertical="center"/>
    </xf>
    <xf numFmtId="0" fontId="30" fillId="0" borderId="29" xfId="39" applyFont="1" applyFill="1" applyBorder="1" applyAlignment="1">
      <alignment horizontal="center" vertical="center" wrapText="1"/>
    </xf>
    <xf numFmtId="0" fontId="33" fillId="0" borderId="43" xfId="39" applyFont="1" applyFill="1" applyBorder="1" applyAlignment="1">
      <alignment horizontal="center" vertical="center"/>
    </xf>
    <xf numFmtId="0" fontId="58" fillId="26" borderId="14" xfId="0" applyFont="1" applyFill="1" applyBorder="1" applyAlignment="1">
      <alignment horizontal="center" vertical="center"/>
    </xf>
    <xf numFmtId="0" fontId="58" fillId="26" borderId="12" xfId="0" applyFont="1" applyFill="1" applyBorder="1" applyAlignment="1">
      <alignment horizontal="left" vertical="center"/>
    </xf>
    <xf numFmtId="0" fontId="58" fillId="26" borderId="18" xfId="0" applyFont="1" applyFill="1" applyBorder="1" applyAlignment="1">
      <alignment horizontal="center" vertical="center"/>
    </xf>
    <xf numFmtId="0" fontId="58" fillId="26" borderId="28" xfId="0" applyFont="1" applyFill="1" applyBorder="1" applyAlignment="1">
      <alignment horizontal="center" vertical="center"/>
    </xf>
    <xf numFmtId="0" fontId="45" fillId="0" borderId="57" xfId="39" applyFont="1" applyFill="1" applyBorder="1" applyAlignment="1">
      <alignment horizontal="left" vertical="center" wrapText="1"/>
    </xf>
    <xf numFmtId="0" fontId="31" fillId="0" borderId="35" xfId="39" applyFont="1" applyFill="1" applyBorder="1" applyAlignment="1">
      <alignment horizontal="center" vertical="center" wrapText="1"/>
    </xf>
    <xf numFmtId="0" fontId="30" fillId="0" borderId="36" xfId="39" applyFont="1" applyFill="1" applyBorder="1" applyAlignment="1">
      <alignment horizontal="center" vertical="center" wrapText="1"/>
    </xf>
    <xf numFmtId="0" fontId="31" fillId="0" borderId="38" xfId="39" applyFont="1" applyFill="1" applyBorder="1" applyAlignment="1">
      <alignment horizontal="center" vertical="center"/>
    </xf>
    <xf numFmtId="4" fontId="32" fillId="0" borderId="58" xfId="39" applyNumberFormat="1" applyFont="1" applyFill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26" borderId="15" xfId="0" applyFont="1" applyFill="1" applyBorder="1" applyAlignment="1">
      <alignment horizontal="left" vertical="center"/>
    </xf>
    <xf numFmtId="0" fontId="30" fillId="0" borderId="12" xfId="39" applyFont="1" applyFill="1" applyBorder="1" applyAlignment="1">
      <alignment horizontal="center" vertical="center" wrapText="1"/>
    </xf>
    <xf numFmtId="0" fontId="33" fillId="0" borderId="16" xfId="39" applyFont="1" applyFill="1" applyBorder="1" applyAlignment="1">
      <alignment horizontal="center" vertical="center"/>
    </xf>
    <xf numFmtId="0" fontId="45" fillId="0" borderId="40" xfId="39" applyFont="1" applyFill="1" applyBorder="1" applyAlignment="1">
      <alignment horizontal="center" vertical="center" wrapText="1"/>
    </xf>
    <xf numFmtId="0" fontId="31" fillId="0" borderId="31" xfId="39" applyFont="1" applyFill="1" applyBorder="1" applyAlignment="1">
      <alignment horizontal="center" vertical="center"/>
    </xf>
    <xf numFmtId="4" fontId="32" fillId="0" borderId="56" xfId="39" applyNumberFormat="1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54" fillId="26" borderId="16" xfId="0" applyFont="1" applyFill="1" applyBorder="1" applyAlignment="1">
      <alignment horizontal="left" vertical="center"/>
    </xf>
    <xf numFmtId="0" fontId="31" fillId="0" borderId="59" xfId="39" applyFont="1" applyFill="1" applyBorder="1" applyAlignment="1">
      <alignment horizontal="center" vertical="center" wrapText="1"/>
    </xf>
    <xf numFmtId="3" fontId="32" fillId="0" borderId="43" xfId="39" applyNumberFormat="1" applyFont="1" applyFill="1" applyBorder="1" applyAlignment="1">
      <alignment horizontal="center" vertical="center"/>
    </xf>
    <xf numFmtId="3" fontId="32" fillId="0" borderId="58" xfId="39" applyNumberFormat="1" applyFont="1" applyFill="1" applyBorder="1" applyAlignment="1">
      <alignment horizontal="center" vertical="center"/>
    </xf>
    <xf numFmtId="3" fontId="32" fillId="0" borderId="16" xfId="39" applyNumberFormat="1" applyFont="1" applyFill="1" applyBorder="1" applyAlignment="1">
      <alignment horizontal="center" vertical="center"/>
    </xf>
    <xf numFmtId="3" fontId="32" fillId="0" borderId="56" xfId="39" applyNumberFormat="1" applyFont="1" applyFill="1" applyBorder="1" applyAlignment="1">
      <alignment horizontal="center" vertical="center"/>
    </xf>
    <xf numFmtId="3" fontId="32" fillId="0" borderId="20" xfId="39" applyNumberFormat="1" applyFont="1" applyFill="1" applyBorder="1" applyAlignment="1">
      <alignment horizontal="center" vertical="center"/>
    </xf>
    <xf numFmtId="3" fontId="32" fillId="0" borderId="31" xfId="39" applyNumberFormat="1" applyFont="1" applyFill="1" applyBorder="1" applyAlignment="1">
      <alignment horizontal="center" vertical="center"/>
    </xf>
    <xf numFmtId="3" fontId="52" fillId="29" borderId="26" xfId="39" applyNumberFormat="1" applyFont="1" applyFill="1" applyBorder="1" applyAlignment="1">
      <alignment horizontal="left" vertical="center"/>
    </xf>
    <xf numFmtId="3" fontId="52" fillId="29" borderId="30" xfId="39" applyNumberFormat="1" applyFont="1" applyFill="1" applyBorder="1" applyAlignment="1">
      <alignment horizontal="left" vertical="center"/>
    </xf>
    <xf numFmtId="0" fontId="32" fillId="0" borderId="40" xfId="0" applyFont="1" applyBorder="1" applyAlignment="1">
      <alignment horizontal="center" vertical="center"/>
    </xf>
    <xf numFmtId="0" fontId="40" fillId="26" borderId="39" xfId="39" applyFont="1" applyFill="1" applyBorder="1" applyAlignment="1">
      <alignment horizontal="center" vertical="center" wrapText="1"/>
    </xf>
    <xf numFmtId="0" fontId="31" fillId="26" borderId="50" xfId="39" applyFont="1" applyFill="1" applyBorder="1" applyAlignment="1">
      <alignment horizontal="center" vertical="center" wrapText="1"/>
    </xf>
    <xf numFmtId="3" fontId="32" fillId="0" borderId="49" xfId="39" applyNumberFormat="1" applyFont="1" applyFill="1" applyBorder="1" applyAlignment="1">
      <alignment horizontal="center" vertical="center"/>
    </xf>
    <xf numFmtId="0" fontId="50" fillId="26" borderId="25" xfId="39" applyFont="1" applyFill="1" applyBorder="1" applyAlignment="1">
      <alignment horizontal="left" vertical="center"/>
    </xf>
    <xf numFmtId="0" fontId="33" fillId="26" borderId="25" xfId="39" applyFont="1" applyFill="1" applyBorder="1" applyAlignment="1">
      <alignment vertical="center"/>
    </xf>
    <xf numFmtId="3" fontId="66" fillId="0" borderId="33" xfId="39" applyNumberFormat="1" applyFont="1" applyFill="1" applyBorder="1" applyAlignment="1">
      <alignment horizontal="center" vertical="center"/>
    </xf>
    <xf numFmtId="3" fontId="66" fillId="0" borderId="11" xfId="39" applyNumberFormat="1" applyFont="1" applyFill="1" applyBorder="1" applyAlignment="1">
      <alignment horizontal="center" vertical="center"/>
    </xf>
    <xf numFmtId="3" fontId="66" fillId="0" borderId="37" xfId="39" applyNumberFormat="1" applyFont="1" applyFill="1" applyBorder="1" applyAlignment="1">
      <alignment horizontal="center" vertical="center"/>
    </xf>
    <xf numFmtId="3" fontId="66" fillId="0" borderId="34" xfId="39" applyNumberFormat="1" applyFont="1" applyFill="1" applyBorder="1" applyAlignment="1">
      <alignment horizontal="center" vertical="center"/>
    </xf>
    <xf numFmtId="3" fontId="66" fillId="0" borderId="45" xfId="39" applyNumberFormat="1" applyFont="1" applyFill="1" applyBorder="1" applyAlignment="1">
      <alignment horizontal="center" vertical="center"/>
    </xf>
    <xf numFmtId="3" fontId="66" fillId="0" borderId="0" xfId="39" applyNumberFormat="1" applyFont="1" applyFill="1" applyBorder="1" applyAlignment="1">
      <alignment horizontal="center" vertical="center"/>
    </xf>
    <xf numFmtId="0" fontId="67" fillId="29" borderId="26" xfId="39" applyFont="1" applyFill="1" applyBorder="1" applyAlignment="1">
      <alignment horizontal="left" vertical="center"/>
    </xf>
    <xf numFmtId="0" fontId="67" fillId="29" borderId="30" xfId="39" applyFont="1" applyFill="1" applyBorder="1" applyAlignment="1">
      <alignment horizontal="left" vertical="center"/>
    </xf>
    <xf numFmtId="3" fontId="66" fillId="0" borderId="17" xfId="39" applyNumberFormat="1" applyFont="1" applyFill="1" applyBorder="1" applyAlignment="1">
      <alignment horizontal="center" vertical="center"/>
    </xf>
    <xf numFmtId="3" fontId="66" fillId="0" borderId="21" xfId="39" applyNumberFormat="1" applyFont="1" applyFill="1" applyBorder="1" applyAlignment="1">
      <alignment horizontal="center" vertical="center"/>
    </xf>
    <xf numFmtId="3" fontId="66" fillId="0" borderId="49" xfId="39" applyNumberFormat="1" applyFont="1" applyFill="1" applyBorder="1" applyAlignment="1">
      <alignment horizontal="center" vertical="center"/>
    </xf>
    <xf numFmtId="3" fontId="66" fillId="26" borderId="21" xfId="39" applyNumberFormat="1" applyFont="1" applyFill="1" applyBorder="1" applyAlignment="1">
      <alignment horizontal="center" vertical="center"/>
    </xf>
    <xf numFmtId="3" fontId="66" fillId="26" borderId="49" xfId="39" applyNumberFormat="1" applyFont="1" applyFill="1" applyBorder="1" applyAlignment="1">
      <alignment horizontal="center" vertical="center"/>
    </xf>
    <xf numFmtId="3" fontId="66" fillId="26" borderId="0" xfId="39" applyNumberFormat="1" applyFont="1" applyFill="1" applyBorder="1" applyAlignment="1">
      <alignment horizontal="center" vertical="center"/>
    </xf>
    <xf numFmtId="3" fontId="50" fillId="0" borderId="24" xfId="39" applyNumberFormat="1" applyFont="1" applyFill="1" applyBorder="1" applyAlignment="1">
      <alignment horizontal="left" vertical="center"/>
    </xf>
    <xf numFmtId="3" fontId="32" fillId="0" borderId="60" xfId="39" applyNumberFormat="1" applyFont="1" applyFill="1" applyBorder="1" applyAlignment="1">
      <alignment horizontal="center" vertical="center"/>
    </xf>
    <xf numFmtId="3" fontId="66" fillId="0" borderId="60" xfId="39" applyNumberFormat="1" applyFont="1" applyFill="1" applyBorder="1" applyAlignment="1">
      <alignment horizontal="center" vertical="center"/>
    </xf>
    <xf numFmtId="3" fontId="32" fillId="0" borderId="61" xfId="39" applyNumberFormat="1" applyFont="1" applyFill="1" applyBorder="1" applyAlignment="1">
      <alignment horizontal="center" vertical="center"/>
    </xf>
    <xf numFmtId="3" fontId="66" fillId="0" borderId="61" xfId="39" applyNumberFormat="1" applyFont="1" applyFill="1" applyBorder="1" applyAlignment="1">
      <alignment horizontal="center" vertical="center"/>
    </xf>
    <xf numFmtId="3" fontId="32" fillId="0" borderId="62" xfId="39" applyNumberFormat="1" applyFont="1" applyFill="1" applyBorder="1" applyAlignment="1">
      <alignment horizontal="center" vertical="center"/>
    </xf>
    <xf numFmtId="3" fontId="66" fillId="0" borderId="62" xfId="39" applyNumberFormat="1" applyFont="1" applyFill="1" applyBorder="1" applyAlignment="1">
      <alignment horizontal="center" vertical="center"/>
    </xf>
    <xf numFmtId="3" fontId="32" fillId="35" borderId="11" xfId="39" applyNumberFormat="1" applyFont="1" applyFill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26" borderId="57" xfId="0" applyFont="1" applyFill="1" applyBorder="1" applyAlignment="1">
      <alignment horizontal="left" vertical="center"/>
    </xf>
    <xf numFmtId="0" fontId="31" fillId="0" borderId="63" xfId="39" applyFont="1" applyFill="1" applyBorder="1" applyAlignment="1">
      <alignment horizontal="center" vertical="center" wrapText="1"/>
    </xf>
    <xf numFmtId="0" fontId="31" fillId="24" borderId="59" xfId="39" applyFont="1" applyFill="1" applyBorder="1" applyAlignment="1">
      <alignment horizontal="center" vertical="center" wrapText="1"/>
    </xf>
    <xf numFmtId="0" fontId="30" fillId="24" borderId="59" xfId="39" applyFont="1" applyFill="1" applyBorder="1" applyAlignment="1">
      <alignment horizontal="center" vertical="center" wrapText="1"/>
    </xf>
    <xf numFmtId="0" fontId="31" fillId="24" borderId="59" xfId="39" applyFont="1" applyFill="1" applyBorder="1" applyAlignment="1">
      <alignment horizontal="center" vertical="center"/>
    </xf>
    <xf numFmtId="0" fontId="31" fillId="0" borderId="59" xfId="39" applyFont="1" applyBorder="1" applyAlignment="1">
      <alignment horizontal="center" vertical="center" wrapText="1"/>
    </xf>
    <xf numFmtId="0" fontId="33" fillId="0" borderId="64" xfId="39" applyFont="1" applyBorder="1" applyAlignment="1">
      <alignment horizontal="center" vertical="center"/>
    </xf>
    <xf numFmtId="3" fontId="32" fillId="0" borderId="24" xfId="39" applyNumberFormat="1" applyFont="1" applyFill="1" applyBorder="1" applyAlignment="1">
      <alignment horizontal="center" vertical="center"/>
    </xf>
    <xf numFmtId="3" fontId="32" fillId="0" borderId="65" xfId="39" applyNumberFormat="1" applyFont="1" applyFill="1" applyBorder="1" applyAlignment="1">
      <alignment horizontal="center" vertical="center"/>
    </xf>
    <xf numFmtId="3" fontId="66" fillId="0" borderId="65" xfId="39" applyNumberFormat="1" applyFont="1" applyFill="1" applyBorder="1" applyAlignment="1">
      <alignment horizontal="center" vertical="center"/>
    </xf>
    <xf numFmtId="3" fontId="32" fillId="0" borderId="64" xfId="39" quotePrefix="1" applyNumberFormat="1" applyFont="1" applyFill="1" applyBorder="1" applyAlignment="1">
      <alignment horizontal="center" vertical="center"/>
    </xf>
    <xf numFmtId="4" fontId="32" fillId="0" borderId="64" xfId="39" quotePrefix="1" applyNumberFormat="1" applyFont="1" applyFill="1" applyBorder="1" applyAlignment="1">
      <alignment horizontal="center" vertical="center"/>
    </xf>
    <xf numFmtId="0" fontId="32" fillId="0" borderId="24" xfId="39" quotePrefix="1" applyNumberFormat="1" applyFont="1" applyFill="1" applyBorder="1" applyAlignment="1">
      <alignment horizontal="center" vertical="center"/>
    </xf>
    <xf numFmtId="7" fontId="32" fillId="0" borderId="64" xfId="39" quotePrefix="1" applyNumberFormat="1" applyFont="1" applyFill="1" applyBorder="1" applyAlignment="1">
      <alignment horizontal="center" vertical="center"/>
    </xf>
    <xf numFmtId="0" fontId="45" fillId="0" borderId="42" xfId="39" applyFont="1" applyFill="1" applyBorder="1" applyAlignment="1">
      <alignment horizontal="left" vertical="center" wrapText="1"/>
    </xf>
    <xf numFmtId="0" fontId="31" fillId="0" borderId="40" xfId="39" applyFont="1" applyFill="1" applyBorder="1" applyAlignment="1">
      <alignment horizontal="center" vertical="center" wrapText="1"/>
    </xf>
    <xf numFmtId="0" fontId="30" fillId="0" borderId="41" xfId="39" applyFont="1" applyFill="1" applyBorder="1" applyAlignment="1">
      <alignment horizontal="center" vertical="center" wrapText="1"/>
    </xf>
    <xf numFmtId="0" fontId="31" fillId="0" borderId="41" xfId="39" applyFont="1" applyFill="1" applyBorder="1" applyAlignment="1">
      <alignment horizontal="center" vertical="center"/>
    </xf>
    <xf numFmtId="3" fontId="32" fillId="0" borderId="53" xfId="39" applyNumberFormat="1" applyFont="1" applyFill="1" applyBorder="1" applyAlignment="1">
      <alignment horizontal="center" vertical="center"/>
    </xf>
    <xf numFmtId="3" fontId="66" fillId="0" borderId="53" xfId="39" applyNumberFormat="1" applyFont="1" applyFill="1" applyBorder="1" applyAlignment="1">
      <alignment horizontal="center" vertical="center"/>
    </xf>
    <xf numFmtId="3" fontId="50" fillId="0" borderId="54" xfId="39" applyNumberFormat="1" applyFont="1" applyFill="1" applyBorder="1" applyAlignment="1">
      <alignment horizontal="left" vertical="center"/>
    </xf>
    <xf numFmtId="0" fontId="32" fillId="0" borderId="53" xfId="39" applyNumberFormat="1" applyFont="1" applyFill="1" applyBorder="1" applyAlignment="1">
      <alignment horizontal="center" vertical="center"/>
    </xf>
    <xf numFmtId="7" fontId="32" fillId="0" borderId="56" xfId="39" applyNumberFormat="1" applyFont="1" applyFill="1" applyBorder="1" applyAlignment="1">
      <alignment horizontal="center" vertical="center"/>
    </xf>
    <xf numFmtId="0" fontId="45" fillId="0" borderId="14" xfId="39" applyFont="1" applyFill="1" applyBorder="1" applyAlignment="1">
      <alignment horizontal="center" vertical="center" wrapText="1"/>
    </xf>
    <xf numFmtId="0" fontId="45" fillId="0" borderId="15" xfId="39" applyFont="1" applyFill="1" applyBorder="1" applyAlignment="1">
      <alignment horizontal="left" vertical="center" wrapText="1"/>
    </xf>
    <xf numFmtId="0" fontId="31" fillId="0" borderId="16" xfId="39" applyFont="1" applyFill="1" applyBorder="1" applyAlignment="1">
      <alignment horizontal="center" vertical="center"/>
    </xf>
    <xf numFmtId="0" fontId="45" fillId="0" borderId="66" xfId="39" applyFont="1" applyFill="1" applyBorder="1" applyAlignment="1">
      <alignment horizontal="center" vertical="center" wrapText="1"/>
    </xf>
    <xf numFmtId="0" fontId="45" fillId="0" borderId="50" xfId="0" applyFont="1" applyBorder="1" applyAlignment="1">
      <alignment horizontal="left" vertical="center"/>
    </xf>
    <xf numFmtId="0" fontId="31" fillId="24" borderId="41" xfId="39" applyFont="1" applyFill="1" applyBorder="1" applyAlignment="1">
      <alignment horizontal="center" vertical="center" wrapText="1"/>
    </xf>
    <xf numFmtId="0" fontId="30" fillId="24" borderId="41" xfId="39" applyFont="1" applyFill="1" applyBorder="1" applyAlignment="1">
      <alignment horizontal="center" vertical="center" wrapText="1"/>
    </xf>
    <xf numFmtId="0" fontId="31" fillId="24" borderId="41" xfId="39" applyFont="1" applyFill="1" applyBorder="1" applyAlignment="1">
      <alignment horizontal="center" vertical="center"/>
    </xf>
    <xf numFmtId="0" fontId="31" fillId="0" borderId="41" xfId="39" applyFont="1" applyBorder="1" applyAlignment="1">
      <alignment horizontal="center" vertical="center" wrapText="1"/>
    </xf>
    <xf numFmtId="0" fontId="33" fillId="0" borderId="56" xfId="39" applyFont="1" applyBorder="1" applyAlignment="1">
      <alignment horizontal="center" vertical="center"/>
    </xf>
    <xf numFmtId="3" fontId="50" fillId="0" borderId="46" xfId="39" applyNumberFormat="1" applyFont="1" applyFill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31" fillId="26" borderId="15" xfId="39" applyFont="1" applyFill="1" applyBorder="1" applyAlignment="1">
      <alignment horizontal="center" vertical="center"/>
    </xf>
    <xf numFmtId="3" fontId="32" fillId="26" borderId="17" xfId="39" applyNumberFormat="1" applyFont="1" applyFill="1" applyBorder="1" applyAlignment="1">
      <alignment horizontal="center" vertical="center"/>
    </xf>
    <xf numFmtId="3" fontId="66" fillId="26" borderId="17" xfId="39" applyNumberFormat="1" applyFont="1" applyFill="1" applyBorder="1" applyAlignment="1">
      <alignment horizontal="center" vertical="center"/>
    </xf>
    <xf numFmtId="4" fontId="32" fillId="26" borderId="17" xfId="39" applyNumberFormat="1" applyFont="1" applyFill="1" applyBorder="1" applyAlignment="1">
      <alignment horizontal="center" vertical="center"/>
    </xf>
    <xf numFmtId="0" fontId="58" fillId="26" borderId="16" xfId="0" applyFont="1" applyFill="1" applyBorder="1" applyAlignment="1">
      <alignment horizontal="left" vertical="center"/>
    </xf>
    <xf numFmtId="0" fontId="58" fillId="26" borderId="20" xfId="0" applyFont="1" applyFill="1" applyBorder="1" applyAlignment="1">
      <alignment horizontal="left" vertical="center"/>
    </xf>
    <xf numFmtId="0" fontId="68" fillId="26" borderId="20" xfId="0" applyFont="1" applyFill="1" applyBorder="1" applyAlignment="1">
      <alignment horizontal="left" vertical="center"/>
    </xf>
    <xf numFmtId="0" fontId="48" fillId="26" borderId="31" xfId="0" applyFont="1" applyFill="1" applyBorder="1" applyAlignment="1">
      <alignment horizontal="left" vertical="center"/>
    </xf>
    <xf numFmtId="0" fontId="52" fillId="29" borderId="30" xfId="39" applyFont="1" applyFill="1" applyBorder="1" applyAlignment="1">
      <alignment horizontal="left" vertical="center"/>
    </xf>
    <xf numFmtId="0" fontId="30" fillId="0" borderId="0" xfId="39" applyFont="1" applyFill="1" applyBorder="1" applyAlignment="1">
      <alignment horizontal="center" vertical="center"/>
    </xf>
    <xf numFmtId="0" fontId="53" fillId="29" borderId="30" xfId="39" applyFont="1" applyFill="1" applyBorder="1" applyAlignment="1">
      <alignment horizontal="left" vertical="center"/>
    </xf>
    <xf numFmtId="0" fontId="52" fillId="29" borderId="26" xfId="39" applyFont="1" applyFill="1" applyBorder="1" applyAlignment="1">
      <alignment horizontal="left" vertical="center"/>
    </xf>
    <xf numFmtId="0" fontId="32" fillId="0" borderId="11" xfId="39" quotePrefix="1" applyNumberFormat="1" applyFont="1" applyFill="1" applyBorder="1" applyAlignment="1">
      <alignment horizontal="center" vertical="center"/>
    </xf>
    <xf numFmtId="0" fontId="31" fillId="26" borderId="22" xfId="39" applyFont="1" applyFill="1" applyBorder="1" applyAlignment="1">
      <alignment horizontal="left" vertical="center"/>
    </xf>
    <xf numFmtId="0" fontId="32" fillId="26" borderId="34" xfId="39" applyNumberFormat="1" applyFont="1" applyFill="1" applyBorder="1" applyAlignment="1">
      <alignment horizontal="center" vertical="center"/>
    </xf>
    <xf numFmtId="7" fontId="32" fillId="26" borderId="49" xfId="39" applyNumberFormat="1" applyFont="1" applyFill="1" applyBorder="1" applyAlignment="1">
      <alignment horizontal="center" vertical="center"/>
    </xf>
    <xf numFmtId="3" fontId="32" fillId="26" borderId="21" xfId="39" quotePrefix="1" applyNumberFormat="1" applyFont="1" applyFill="1" applyBorder="1" applyAlignment="1">
      <alignment horizontal="center" vertical="center"/>
    </xf>
    <xf numFmtId="0" fontId="31" fillId="26" borderId="67" xfId="39" applyFont="1" applyFill="1" applyBorder="1" applyAlignment="1">
      <alignment horizontal="center" vertical="center" wrapText="1"/>
    </xf>
    <xf numFmtId="0" fontId="47" fillId="26" borderId="68" xfId="0" applyFont="1" applyFill="1" applyBorder="1" applyAlignment="1">
      <alignment horizontal="center" vertical="center"/>
    </xf>
    <xf numFmtId="2" fontId="42" fillId="0" borderId="69" xfId="39" applyNumberFormat="1" applyFont="1" applyBorder="1" applyAlignment="1">
      <alignment horizontal="left" vertical="center" wrapText="1"/>
    </xf>
    <xf numFmtId="0" fontId="31" fillId="0" borderId="70" xfId="39" applyFont="1" applyFill="1" applyBorder="1" applyAlignment="1">
      <alignment horizontal="center" vertical="center" wrapText="1"/>
    </xf>
    <xf numFmtId="0" fontId="31" fillId="0" borderId="67" xfId="39" applyFont="1" applyBorder="1" applyAlignment="1">
      <alignment horizontal="center" vertical="center" wrapText="1"/>
    </xf>
    <xf numFmtId="0" fontId="31" fillId="0" borderId="67" xfId="39" applyFont="1" applyFill="1" applyBorder="1" applyAlignment="1">
      <alignment horizontal="center" vertical="center" wrapText="1"/>
    </xf>
    <xf numFmtId="0" fontId="31" fillId="0" borderId="67" xfId="39" applyFont="1" applyFill="1" applyBorder="1" applyAlignment="1">
      <alignment horizontal="center" vertical="center"/>
    </xf>
    <xf numFmtId="0" fontId="31" fillId="0" borderId="67" xfId="39" applyFont="1" applyBorder="1" applyAlignment="1">
      <alignment horizontal="center" vertical="center"/>
    </xf>
    <xf numFmtId="0" fontId="31" fillId="0" borderId="69" xfId="39" applyFont="1" applyFill="1" applyBorder="1" applyAlignment="1">
      <alignment horizontal="center" vertical="center" wrapText="1"/>
    </xf>
    <xf numFmtId="3" fontId="50" fillId="0" borderId="53" xfId="39" applyNumberFormat="1" applyFont="1" applyFill="1" applyBorder="1" applyAlignment="1">
      <alignment horizontal="left" vertical="center"/>
    </xf>
    <xf numFmtId="0" fontId="31" fillId="26" borderId="24" xfId="39" applyFont="1" applyFill="1" applyBorder="1" applyAlignment="1">
      <alignment horizontal="left" vertical="center"/>
    </xf>
    <xf numFmtId="0" fontId="31" fillId="26" borderId="54" xfId="39" applyFont="1" applyFill="1" applyBorder="1" applyAlignment="1">
      <alignment horizontal="left" vertical="center"/>
    </xf>
    <xf numFmtId="0" fontId="31" fillId="26" borderId="53" xfId="39" applyFont="1" applyFill="1" applyBorder="1" applyAlignment="1">
      <alignment horizontal="left" vertical="center"/>
    </xf>
    <xf numFmtId="0" fontId="30" fillId="0" borderId="0" xfId="39" applyFont="1" applyFill="1" applyBorder="1" applyAlignment="1">
      <alignment horizontal="center" vertical="center"/>
    </xf>
    <xf numFmtId="0" fontId="25" fillId="34" borderId="24" xfId="39" applyFont="1" applyFill="1" applyBorder="1" applyAlignment="1">
      <alignment horizontal="center" vertical="center" wrapText="1"/>
    </xf>
    <xf numFmtId="0" fontId="25" fillId="34" borderId="53" xfId="39" applyFont="1" applyFill="1" applyBorder="1" applyAlignment="1">
      <alignment horizontal="center" vertical="center" wrapText="1"/>
    </xf>
    <xf numFmtId="0" fontId="64" fillId="26" borderId="25" xfId="39" applyFont="1" applyFill="1" applyBorder="1" applyAlignment="1">
      <alignment horizontal="center" vertical="center" textRotation="90"/>
    </xf>
    <xf numFmtId="0" fontId="0" fillId="26" borderId="25" xfId="0" applyFill="1" applyBorder="1" applyAlignment="1">
      <alignment vertical="center"/>
    </xf>
    <xf numFmtId="0" fontId="52" fillId="29" borderId="51" xfId="39" applyFont="1" applyFill="1" applyBorder="1" applyAlignment="1">
      <alignment horizontal="left" vertical="center"/>
    </xf>
    <xf numFmtId="0" fontId="52" fillId="29" borderId="30" xfId="39" applyFont="1" applyFill="1" applyBorder="1" applyAlignment="1">
      <alignment horizontal="left" vertical="center"/>
    </xf>
    <xf numFmtId="14" fontId="27" fillId="0" borderId="0" xfId="39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33" fillId="0" borderId="14" xfId="39" applyFont="1" applyBorder="1" applyAlignment="1">
      <alignment horizontal="center" vertical="center" wrapText="1"/>
    </xf>
    <xf numFmtId="0" fontId="33" fillId="0" borderId="39" xfId="39" applyFont="1" applyBorder="1" applyAlignment="1">
      <alignment horizontal="center" vertical="center" wrapText="1"/>
    </xf>
    <xf numFmtId="0" fontId="25" fillId="0" borderId="12" xfId="39" applyFont="1" applyBorder="1" applyAlignment="1">
      <alignment horizontal="center" vertical="center" wrapText="1"/>
    </xf>
    <xf numFmtId="0" fontId="25" fillId="0" borderId="13" xfId="39" applyFont="1" applyBorder="1" applyAlignment="1">
      <alignment horizontal="center" vertical="center" wrapText="1"/>
    </xf>
    <xf numFmtId="0" fontId="25" fillId="0" borderId="52" xfId="39" applyFont="1" applyBorder="1" applyAlignment="1">
      <alignment horizontal="center" vertical="center" wrapText="1"/>
    </xf>
    <xf numFmtId="0" fontId="25" fillId="0" borderId="26" xfId="39" applyFont="1" applyBorder="1" applyAlignment="1">
      <alignment horizontal="center" vertical="center" wrapText="1"/>
    </xf>
    <xf numFmtId="0" fontId="25" fillId="0" borderId="42" xfId="39" applyFont="1" applyBorder="1" applyAlignment="1">
      <alignment horizontal="center" vertical="center" wrapText="1"/>
    </xf>
    <xf numFmtId="0" fontId="25" fillId="0" borderId="22" xfId="39" applyFont="1" applyBorder="1" applyAlignment="1">
      <alignment horizontal="center" vertical="center" wrapText="1"/>
    </xf>
    <xf numFmtId="0" fontId="25" fillId="32" borderId="24" xfId="39" applyFont="1" applyFill="1" applyBorder="1" applyAlignment="1">
      <alignment horizontal="center" vertical="center" wrapText="1"/>
    </xf>
    <xf numFmtId="0" fontId="25" fillId="32" borderId="53" xfId="39" applyFont="1" applyFill="1" applyBorder="1" applyAlignment="1">
      <alignment horizontal="center" vertical="center" wrapText="1"/>
    </xf>
    <xf numFmtId="0" fontId="32" fillId="32" borderId="24" xfId="39" applyFont="1" applyFill="1" applyBorder="1" applyAlignment="1">
      <alignment horizontal="center" vertical="center" wrapText="1"/>
    </xf>
    <xf numFmtId="0" fontId="32" fillId="32" borderId="53" xfId="39" applyFont="1" applyFill="1" applyBorder="1" applyAlignment="1">
      <alignment horizontal="center" vertical="center" wrapText="1"/>
    </xf>
    <xf numFmtId="0" fontId="25" fillId="33" borderId="24" xfId="39" applyFont="1" applyFill="1" applyBorder="1" applyAlignment="1">
      <alignment horizontal="center" vertical="center" wrapText="1"/>
    </xf>
    <xf numFmtId="0" fontId="25" fillId="33" borderId="53" xfId="39" applyFont="1" applyFill="1" applyBorder="1" applyAlignment="1">
      <alignment horizontal="center" vertical="center" wrapText="1"/>
    </xf>
    <xf numFmtId="0" fontId="53" fillId="29" borderId="51" xfId="39" applyFont="1" applyFill="1" applyBorder="1" applyAlignment="1">
      <alignment horizontal="left" vertical="center"/>
    </xf>
    <xf numFmtId="0" fontId="53" fillId="29" borderId="30" xfId="39" applyFont="1" applyFill="1" applyBorder="1" applyAlignment="1">
      <alignment horizontal="left" vertical="center"/>
    </xf>
    <xf numFmtId="0" fontId="52" fillId="29" borderId="23" xfId="39" applyFont="1" applyFill="1" applyBorder="1" applyAlignment="1">
      <alignment horizontal="left" vertical="center"/>
    </xf>
    <xf numFmtId="0" fontId="52" fillId="29" borderId="26" xfId="39" applyFont="1" applyFill="1" applyBorder="1" applyAlignment="1">
      <alignment horizontal="left" vertical="center"/>
    </xf>
  </cellXfs>
  <cellStyles count="47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urrency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_Book3" xfId="39"/>
    <cellStyle name="Note 2" xfId="40"/>
    <cellStyle name="Output 2" xfId="41"/>
    <cellStyle name="Title 2" xfId="42"/>
    <cellStyle name="Total 2" xfId="43"/>
    <cellStyle name="Warning Text 2" xfId="44"/>
    <cellStyle name="표준 2" xfId="45"/>
    <cellStyle name="표준_JD_INT_EXT_COLOR_MATERIAL_111012_배포용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W:\COMMON_FOR_ALL_COMPANIES\sign\kia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W:\COMMON_FOR_ALL_COMPANIES\sign\kia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3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4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5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6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7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2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647700</xdr:colOff>
      <xdr:row>0</xdr:row>
      <xdr:rowOff>19050</xdr:rowOff>
    </xdr:from>
    <xdr:to>
      <xdr:col>2</xdr:col>
      <xdr:colOff>2047875</xdr:colOff>
      <xdr:row>0</xdr:row>
      <xdr:rowOff>1219200</xdr:rowOff>
    </xdr:to>
    <xdr:pic>
      <xdr:nvPicPr>
        <xdr:cNvPr id="3" name="Picture 103" descr="W:\COMMON_FOR_ALL_COMPANIES\sign\kia.jpg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9050"/>
          <a:ext cx="28098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119"/>
  <sheetViews>
    <sheetView view="pageBreakPreview" zoomScale="50" zoomScaleNormal="55" zoomScaleSheetLayoutView="50" workbookViewId="0">
      <pane xSplit="3" ySplit="3" topLeftCell="D31" activePane="bottomRight" state="frozen"/>
      <selection pane="topRight" activeCell="C1" sqref="C1"/>
      <selection pane="bottomLeft" activeCell="A4" sqref="A4"/>
      <selection pane="bottomRight" activeCell="B82" sqref="B82"/>
    </sheetView>
  </sheetViews>
  <sheetFormatPr defaultRowHeight="18.75"/>
  <cols>
    <col min="1" max="1" width="4.28515625" style="172" customWidth="1"/>
    <col min="2" max="2" width="21.140625" style="61" customWidth="1"/>
    <col min="3" max="3" width="68.28515625" style="61" customWidth="1"/>
    <col min="4" max="4" width="13.85546875" style="61" customWidth="1"/>
    <col min="5" max="6" width="11" style="61" customWidth="1"/>
    <col min="7" max="7" width="12" style="61" customWidth="1"/>
    <col min="8" max="8" width="14.140625" style="61" customWidth="1"/>
    <col min="9" max="9" width="16.42578125" style="61" customWidth="1"/>
    <col min="10" max="10" width="11.140625" style="61" customWidth="1"/>
    <col min="11" max="11" width="14" style="61" customWidth="1"/>
    <col min="12" max="12" width="16.42578125" style="61" customWidth="1"/>
    <col min="13" max="13" width="12.7109375" style="61" customWidth="1"/>
    <col min="14" max="14" width="16.5703125" style="61" customWidth="1"/>
    <col min="15" max="15" width="12" style="61" customWidth="1"/>
    <col min="16" max="16" width="13.85546875" style="61" customWidth="1"/>
    <col min="17" max="17" width="16.7109375" style="61" customWidth="1"/>
    <col min="18" max="18" width="11.5703125" style="61" customWidth="1"/>
    <col min="19" max="19" width="12.28515625" style="61" customWidth="1"/>
    <col min="20" max="20" width="14.42578125" style="61" customWidth="1"/>
    <col min="21" max="21" width="13" style="61" customWidth="1"/>
    <col min="22" max="22" width="12.85546875" style="61" customWidth="1"/>
    <col min="23" max="23" width="15.5703125" style="61" customWidth="1"/>
    <col min="24" max="24" width="14" style="61" customWidth="1"/>
    <col min="25" max="25" width="15" style="61" customWidth="1"/>
    <col min="26" max="26" width="12.5703125" style="61" customWidth="1"/>
    <col min="27" max="27" width="12.140625" style="61" customWidth="1"/>
    <col min="28" max="28" width="13.85546875" style="61" customWidth="1"/>
    <col min="29" max="29" width="11.28515625" style="61" customWidth="1"/>
    <col min="30" max="30" width="22.28515625" style="62" hidden="1" customWidth="1"/>
    <col min="31" max="31" width="16.28515625" style="62" hidden="1" customWidth="1"/>
    <col min="32" max="32" width="24.28515625" style="62" hidden="1" customWidth="1"/>
    <col min="33" max="33" width="20" style="62" hidden="1" customWidth="1"/>
    <col min="34" max="35" width="18.42578125" style="62" hidden="1" customWidth="1"/>
    <col min="36" max="37" width="21" style="62" hidden="1" customWidth="1"/>
    <col min="38" max="38" width="18.42578125" style="62" hidden="1" customWidth="1"/>
    <col min="39" max="39" width="21" style="62" hidden="1" customWidth="1"/>
    <col min="40" max="40" width="5.5703125" style="63" hidden="1" customWidth="1"/>
    <col min="41" max="41" width="14.140625" style="62" hidden="1" customWidth="1"/>
    <col min="42" max="42" width="22.7109375" style="62" hidden="1" customWidth="1"/>
    <col min="43" max="43" width="11.5703125" style="119" hidden="1" customWidth="1"/>
    <col min="44" max="48" width="9.140625" style="120" hidden="1" customWidth="1"/>
    <col min="49" max="49" width="9.140625" style="120"/>
    <col min="50" max="16384" width="9.140625" style="63"/>
  </cols>
  <sheetData>
    <row r="1" spans="1:84" s="6" customFormat="1" ht="99.75" customHeight="1" thickBot="1">
      <c r="A1" s="168"/>
      <c r="B1" s="1"/>
      <c r="C1" s="2"/>
      <c r="D1" s="2"/>
      <c r="E1" s="3"/>
      <c r="F1" s="3"/>
      <c r="G1" s="4"/>
      <c r="H1" s="392"/>
      <c r="I1" s="392"/>
      <c r="J1" s="393"/>
      <c r="K1" s="393"/>
      <c r="L1" s="4"/>
      <c r="M1" s="2"/>
      <c r="N1" s="2"/>
      <c r="O1" s="2"/>
      <c r="P1" s="2"/>
      <c r="Q1" s="2"/>
      <c r="R1" s="106" t="s">
        <v>175</v>
      </c>
      <c r="S1" s="5"/>
      <c r="T1" s="2"/>
      <c r="U1" s="2"/>
      <c r="V1" s="2"/>
      <c r="X1" s="106"/>
      <c r="Y1" s="106"/>
      <c r="Z1" s="106"/>
      <c r="AA1" s="106"/>
      <c r="AB1" s="106"/>
      <c r="AC1" s="106"/>
      <c r="AD1" s="92"/>
      <c r="AE1" s="92"/>
      <c r="AF1" s="92"/>
      <c r="AG1" s="92"/>
      <c r="AH1" s="92"/>
      <c r="AI1" s="92"/>
      <c r="AJ1" s="92"/>
      <c r="AK1" s="92"/>
      <c r="AL1" s="92"/>
      <c r="AM1" s="92"/>
      <c r="AO1" s="92"/>
      <c r="AQ1" s="364">
        <v>250</v>
      </c>
      <c r="AR1" s="120"/>
      <c r="AS1" s="120"/>
      <c r="AT1" s="120"/>
      <c r="AU1" s="120"/>
      <c r="AV1" s="120"/>
      <c r="AW1" s="120"/>
    </row>
    <row r="2" spans="1:84" s="7" customFormat="1" ht="27" customHeight="1">
      <c r="A2" s="124"/>
      <c r="B2" s="394" t="s">
        <v>1</v>
      </c>
      <c r="C2" s="396" t="s">
        <v>0</v>
      </c>
      <c r="D2" s="398" t="s">
        <v>18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402" t="s">
        <v>94</v>
      </c>
      <c r="AE2" s="402" t="s">
        <v>135</v>
      </c>
      <c r="AF2" s="404" t="s">
        <v>106</v>
      </c>
      <c r="AG2" s="402" t="s">
        <v>107</v>
      </c>
      <c r="AH2" s="406" t="s">
        <v>109</v>
      </c>
      <c r="AI2" s="406" t="s">
        <v>108</v>
      </c>
      <c r="AJ2" s="406" t="s">
        <v>146</v>
      </c>
      <c r="AK2" s="406" t="s">
        <v>110</v>
      </c>
      <c r="AL2" s="406" t="s">
        <v>134</v>
      </c>
      <c r="AM2" s="406" t="s">
        <v>133</v>
      </c>
      <c r="AN2" s="256"/>
      <c r="AO2" s="386" t="s">
        <v>105</v>
      </c>
      <c r="AP2" s="386" t="s">
        <v>145</v>
      </c>
      <c r="AQ2" s="119"/>
      <c r="AR2" s="120"/>
      <c r="AS2" s="120"/>
      <c r="AT2" s="120"/>
      <c r="AU2" s="120"/>
      <c r="AV2" s="120"/>
      <c r="AW2" s="120"/>
    </row>
    <row r="3" spans="1:84" s="7" customFormat="1" ht="51.75" customHeight="1" thickBot="1">
      <c r="A3" s="124"/>
      <c r="B3" s="395"/>
      <c r="C3" s="397"/>
      <c r="D3" s="400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3"/>
      <c r="AE3" s="403"/>
      <c r="AF3" s="405"/>
      <c r="AG3" s="403"/>
      <c r="AH3" s="407"/>
      <c r="AI3" s="407"/>
      <c r="AJ3" s="407"/>
      <c r="AK3" s="407"/>
      <c r="AL3" s="407"/>
      <c r="AM3" s="407"/>
      <c r="AN3" s="255"/>
      <c r="AO3" s="387"/>
      <c r="AP3" s="387"/>
      <c r="AQ3" s="119"/>
      <c r="AR3" s="120"/>
      <c r="AS3" s="120"/>
      <c r="AT3" s="120"/>
      <c r="AU3" s="120"/>
      <c r="AV3" s="120"/>
      <c r="AW3" s="120"/>
    </row>
    <row r="4" spans="1:84" s="7" customFormat="1" ht="2.25" customHeight="1" thickBot="1">
      <c r="A4" s="124"/>
      <c r="B4" s="7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O4" s="76"/>
      <c r="AP4" s="76"/>
      <c r="AQ4" s="121"/>
      <c r="AR4" s="122"/>
      <c r="AS4" s="122"/>
      <c r="AT4" s="122"/>
      <c r="AU4" s="122"/>
      <c r="AV4" s="122"/>
      <c r="AW4" s="122"/>
    </row>
    <row r="5" spans="1:84" s="69" customFormat="1" ht="33" customHeight="1" thickBot="1">
      <c r="A5" s="295"/>
      <c r="B5" s="408" t="s">
        <v>130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257"/>
      <c r="AQ5" s="121"/>
      <c r="AR5" s="122"/>
      <c r="AS5" s="122"/>
      <c r="AT5" s="122"/>
      <c r="AU5" s="122"/>
      <c r="AV5" s="122"/>
      <c r="AW5" s="122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</row>
    <row r="6" spans="1:84" s="21" customFormat="1" ht="38.25" hidden="1" customHeight="1">
      <c r="A6" s="296"/>
      <c r="B6" s="319">
        <v>12021</v>
      </c>
      <c r="C6" s="320" t="s">
        <v>120</v>
      </c>
      <c r="D6" s="321" t="s">
        <v>2</v>
      </c>
      <c r="E6" s="282" t="s">
        <v>11</v>
      </c>
      <c r="F6" s="322" t="s">
        <v>14</v>
      </c>
      <c r="G6" s="322" t="s">
        <v>4</v>
      </c>
      <c r="H6" s="322"/>
      <c r="I6" s="322" t="s">
        <v>5</v>
      </c>
      <c r="J6" s="323" t="s">
        <v>75</v>
      </c>
      <c r="K6" s="323"/>
      <c r="L6" s="322"/>
      <c r="M6" s="322"/>
      <c r="N6" s="323"/>
      <c r="O6" s="322" t="s">
        <v>9</v>
      </c>
      <c r="P6" s="322"/>
      <c r="Q6" s="323"/>
      <c r="R6" s="324"/>
      <c r="S6" s="324"/>
      <c r="T6" s="322" t="s">
        <v>8</v>
      </c>
      <c r="U6" s="322" t="s">
        <v>22</v>
      </c>
      <c r="V6" s="322"/>
      <c r="W6" s="325"/>
      <c r="X6" s="325"/>
      <c r="Y6" s="282"/>
      <c r="Z6" s="282" t="s">
        <v>35</v>
      </c>
      <c r="AA6" s="282" t="s">
        <v>61</v>
      </c>
      <c r="AB6" s="282" t="s">
        <v>62</v>
      </c>
      <c r="AC6" s="326"/>
      <c r="AD6" s="327">
        <v>9890</v>
      </c>
      <c r="AE6" s="328">
        <f>AD6-AF6</f>
        <v>1552.5599999999995</v>
      </c>
      <c r="AF6" s="329">
        <v>8337.44</v>
      </c>
      <c r="AG6" s="327">
        <v>250</v>
      </c>
      <c r="AH6" s="330">
        <f t="shared" ref="AH6:AH15" si="0">ROUNDUP(($AD6+$AQ$1)/(1+0.24+IF(14000*(1+0.24+0.04*IF($AO6&lt;101,0.95,IF($AO6&lt;121,1,IF($AO6&lt;141,1.1,IF($AO6&lt;161,1.2,IF($AO6&lt;181,1.3,1.4))))))&gt;=($AD6+$AQ$1),0.04,IF(17000*(1+0.24+0.08*IF($AO6&lt;101,0.95,IF($AO6&lt;121,1,IF($AO6&lt;141,1.1,IF($AO6&lt;161,1.2,IF($AO6&lt;181,1.3,1.4))))))&gt;=($AD6+$AQ$1),0.08,IF(20000*(1+0.24+0.16*IF($AO6&lt;101,0.95,IF($AO6&lt;121,1,IF($AO6&lt;141,1.1,IF($AO6&lt;161,1.2,IF($AO6&lt;181,1.3,1.4))))))&gt;=($AD6+$AQ$1),0.16,IF(25000*(1+0.24+0.24*IF($AO6&lt;101,0.95,IF($AO6&lt;121,1,IF($AO6&lt;141,1.1,IF($AO6&lt;161,1.2,IF($AO6&lt;181,1.3,1.4))))))&gt;=($AD6+$AQ$1),0.24,0.32))))*IF($AO6&lt;101,0.95,IF($AO6&lt;121,1,IF($AO6&lt;141,1.1,IF($AO6&lt;161,1.2,IF($AO6&lt;181,1.3,1.4)))))),0)</f>
        <v>7922</v>
      </c>
      <c r="AI6" s="330">
        <f t="shared" ref="AI6:AI15" si="1">ROUNDUP((($AD6+$AQ$1)+AG6)/(1+0.24+IF(14000*(1+0.24+0.04*IF($AO6&lt;101,0.95,IF($AO6&lt;121,1,IF($AO6&lt;141,1.1,IF($AO6&lt;161,1.2,IF($AO6&lt;181,1.3,1.4))))))&gt;=($AD6+$AQ$1),0.04,IF(17000*(1+0.24+0.08*IF($AO6&lt;101,0.95,IF($AO6&lt;121,1,IF($AO6&lt;141,1.1,IF($AO6&lt;161,1.2,IF($AO6&lt;181,1.3,1.4))))))&gt;=($AD6+$AQ$1),0.08,IF(20000*(1+0.24+0.16*IF($AO6&lt;101,0.95,IF($AO6&lt;121,1,IF($AO6&lt;141,1.1,IF($AO6&lt;161,1.2,IF($AO6&lt;181,1.3,1.4))))))&gt;=($AD6+$AQ$1),0.16,IF(25000*(1+0.24+0.24*IF($AO6&lt;101,0.95,IF($AO6&lt;121,1,IF($AO6&lt;141,1.1,IF($AO6&lt;161,1.2,IF($AO6&lt;181,1.3,1.4))))))&gt;=($AD6+$AQ$1),0.24,0.32))))*IF($AO6&lt;101,0.95,IF($AO6&lt;121,1,IF($AO6&lt;141,1.1,IF($AO6&lt;161,1.2,IF($AO6&lt;181,1.3,1.4)))))),0)</f>
        <v>8118</v>
      </c>
      <c r="AJ6" s="330">
        <f>ROUNDUP(AH6-((AE6+$AQ$1)/1.24),0)</f>
        <v>6469</v>
      </c>
      <c r="AK6" s="330">
        <f t="shared" ref="AK6:AK15" si="2">ROUNDUP(AH6-((AE6+$AQ$1)/1.24),0)</f>
        <v>6469</v>
      </c>
      <c r="AL6" s="331">
        <f t="shared" ref="AL6:AL15" si="3">AD6+$AQ$1-(AH6)*1.24</f>
        <v>316.71999999999935</v>
      </c>
      <c r="AM6" s="331">
        <f t="shared" ref="AM6:AM15" si="4">AD6+$AQ$1+AG6-(AI6)*1.24</f>
        <v>323.68000000000029</v>
      </c>
      <c r="AN6" s="311"/>
      <c r="AO6" s="332">
        <v>105</v>
      </c>
      <c r="AP6" s="333">
        <f t="shared" ref="AP6:AP15" si="5">IF(AO6&lt;=100,E$92*AO6,IF(AO6&lt;=120,AO6*E$95,IF(AO6&lt;=140,AO6*E$96,IF(AO6&lt;=160,AO6*E$97,IF(AO6&lt;=180,AO6*E$98,"check")))))</f>
        <v>102.89999999999999</v>
      </c>
      <c r="AQ6" s="121"/>
      <c r="AR6" s="122"/>
      <c r="AS6" s="122"/>
      <c r="AT6" s="122"/>
      <c r="AU6" s="122"/>
      <c r="AV6" s="122"/>
      <c r="AW6" s="122"/>
    </row>
    <row r="7" spans="1:84" s="21" customFormat="1" ht="38.25" customHeight="1" thickBot="1">
      <c r="A7" s="296"/>
      <c r="B7" s="343">
        <v>12101</v>
      </c>
      <c r="C7" s="344" t="s">
        <v>123</v>
      </c>
      <c r="D7" s="142" t="s">
        <v>2</v>
      </c>
      <c r="E7" s="143" t="s">
        <v>11</v>
      </c>
      <c r="F7" s="143" t="s">
        <v>14</v>
      </c>
      <c r="G7" s="143" t="s">
        <v>4</v>
      </c>
      <c r="H7" s="143"/>
      <c r="I7" s="143" t="s">
        <v>5</v>
      </c>
      <c r="J7" s="275" t="s">
        <v>91</v>
      </c>
      <c r="K7" s="275"/>
      <c r="L7" s="143" t="s">
        <v>34</v>
      </c>
      <c r="M7" s="143"/>
      <c r="N7" s="275" t="s">
        <v>33</v>
      </c>
      <c r="O7" s="143" t="s">
        <v>12</v>
      </c>
      <c r="P7" s="143"/>
      <c r="Q7" s="275"/>
      <c r="R7" s="143" t="s">
        <v>102</v>
      </c>
      <c r="S7" s="133" t="s">
        <v>29</v>
      </c>
      <c r="T7" s="143" t="s">
        <v>8</v>
      </c>
      <c r="U7" s="143" t="s">
        <v>22</v>
      </c>
      <c r="V7" s="143"/>
      <c r="W7" s="143"/>
      <c r="X7" s="143" t="s">
        <v>49</v>
      </c>
      <c r="Y7" s="143" t="s">
        <v>45</v>
      </c>
      <c r="Z7" s="143" t="s">
        <v>35</v>
      </c>
      <c r="AA7" s="143" t="s">
        <v>61</v>
      </c>
      <c r="AB7" s="143" t="s">
        <v>62</v>
      </c>
      <c r="AC7" s="345"/>
      <c r="AD7" s="93">
        <v>10390</v>
      </c>
      <c r="AE7" s="93">
        <f t="shared" ref="AE7:AE15" si="6">AD7-AF7</f>
        <v>1200</v>
      </c>
      <c r="AF7" s="297">
        <v>9190</v>
      </c>
      <c r="AG7" s="93">
        <v>250</v>
      </c>
      <c r="AH7" s="285">
        <f t="shared" si="0"/>
        <v>8313</v>
      </c>
      <c r="AI7" s="285">
        <f t="shared" si="1"/>
        <v>8508</v>
      </c>
      <c r="AJ7" s="285">
        <f>ROUNDUP(((AD7-AL7)/1.24),0)</f>
        <v>8112</v>
      </c>
      <c r="AK7" s="285">
        <f t="shared" si="2"/>
        <v>7144</v>
      </c>
      <c r="AL7" s="81">
        <f t="shared" si="3"/>
        <v>331.8799999999992</v>
      </c>
      <c r="AM7" s="81">
        <f t="shared" si="4"/>
        <v>340.07999999999993</v>
      </c>
      <c r="AN7" s="311"/>
      <c r="AO7" s="195">
        <v>105</v>
      </c>
      <c r="AP7" s="184">
        <f t="shared" si="5"/>
        <v>102.89999999999999</v>
      </c>
      <c r="AQ7" s="121"/>
      <c r="AR7" s="122"/>
      <c r="AS7" s="122"/>
      <c r="AT7" s="122"/>
      <c r="AU7" s="122"/>
      <c r="AV7" s="122"/>
      <c r="AW7" s="122"/>
    </row>
    <row r="8" spans="1:84" s="21" customFormat="1" ht="31.5" hidden="1" customHeight="1" thickBot="1">
      <c r="A8" s="296"/>
      <c r="B8" s="346">
        <v>12102</v>
      </c>
      <c r="C8" s="268" t="s">
        <v>124</v>
      </c>
      <c r="D8" s="269" t="s">
        <v>10</v>
      </c>
      <c r="E8" s="115" t="s">
        <v>11</v>
      </c>
      <c r="F8" s="115" t="s">
        <v>14</v>
      </c>
      <c r="G8" s="115" t="s">
        <v>4</v>
      </c>
      <c r="H8" s="115" t="s">
        <v>31</v>
      </c>
      <c r="I8" s="115" t="s">
        <v>5</v>
      </c>
      <c r="J8" s="270" t="s">
        <v>91</v>
      </c>
      <c r="K8" s="270"/>
      <c r="L8" s="115" t="s">
        <v>34</v>
      </c>
      <c r="M8" s="115" t="s">
        <v>43</v>
      </c>
      <c r="N8" s="270" t="s">
        <v>33</v>
      </c>
      <c r="O8" s="115" t="s">
        <v>12</v>
      </c>
      <c r="P8" s="115"/>
      <c r="Q8" s="270"/>
      <c r="R8" s="115" t="s">
        <v>90</v>
      </c>
      <c r="S8" s="116" t="s">
        <v>29</v>
      </c>
      <c r="T8" s="115" t="s">
        <v>7</v>
      </c>
      <c r="U8" s="115" t="s">
        <v>50</v>
      </c>
      <c r="V8" s="115"/>
      <c r="W8" s="115" t="s">
        <v>63</v>
      </c>
      <c r="X8" s="115" t="s">
        <v>57</v>
      </c>
      <c r="Y8" s="115" t="s">
        <v>74</v>
      </c>
      <c r="Z8" s="115" t="s">
        <v>35</v>
      </c>
      <c r="AA8" s="115" t="s">
        <v>61</v>
      </c>
      <c r="AB8" s="115" t="s">
        <v>62</v>
      </c>
      <c r="AC8" s="271" t="s">
        <v>32</v>
      </c>
      <c r="AD8" s="94">
        <v>11090</v>
      </c>
      <c r="AE8" s="94">
        <f t="shared" si="6"/>
        <v>1200</v>
      </c>
      <c r="AF8" s="299">
        <v>9890</v>
      </c>
      <c r="AG8" s="94">
        <v>250</v>
      </c>
      <c r="AH8" s="284">
        <f t="shared" si="0"/>
        <v>8860</v>
      </c>
      <c r="AI8" s="284">
        <f t="shared" si="1"/>
        <v>9055</v>
      </c>
      <c r="AJ8" s="284">
        <f t="shared" ref="AJ8:AJ14" si="7">ROUNDUP(((AD8-AL8)/1.24),0)</f>
        <v>8659</v>
      </c>
      <c r="AK8" s="284">
        <f t="shared" si="2"/>
        <v>7691</v>
      </c>
      <c r="AL8" s="272">
        <f t="shared" si="3"/>
        <v>353.60000000000036</v>
      </c>
      <c r="AM8" s="272">
        <f t="shared" si="4"/>
        <v>361.79999999999927</v>
      </c>
      <c r="AN8" s="311"/>
      <c r="AO8" s="194">
        <v>102</v>
      </c>
      <c r="AP8" s="183">
        <f t="shared" si="5"/>
        <v>99.96</v>
      </c>
      <c r="AQ8" s="121"/>
      <c r="AR8" s="122"/>
      <c r="AS8" s="122"/>
      <c r="AT8" s="122"/>
      <c r="AU8" s="122"/>
      <c r="AV8" s="122"/>
      <c r="AW8" s="122"/>
    </row>
    <row r="9" spans="1:84" s="21" customFormat="1" ht="34.5" hidden="1" customHeight="1">
      <c r="A9" s="296"/>
      <c r="B9" s="273">
        <v>12922</v>
      </c>
      <c r="C9" s="274" t="s">
        <v>121</v>
      </c>
      <c r="D9" s="142" t="s">
        <v>2</v>
      </c>
      <c r="E9" s="143" t="s">
        <v>11</v>
      </c>
      <c r="F9" s="143" t="s">
        <v>14</v>
      </c>
      <c r="G9" s="143" t="s">
        <v>4</v>
      </c>
      <c r="H9" s="143" t="s">
        <v>31</v>
      </c>
      <c r="I9" s="143" t="s">
        <v>5</v>
      </c>
      <c r="J9" s="275" t="s">
        <v>3</v>
      </c>
      <c r="K9" s="275"/>
      <c r="L9" s="143"/>
      <c r="M9" s="143" t="s">
        <v>43</v>
      </c>
      <c r="N9" s="275" t="s">
        <v>33</v>
      </c>
      <c r="O9" s="143" t="s">
        <v>12</v>
      </c>
      <c r="P9" s="143"/>
      <c r="Q9" s="275"/>
      <c r="R9" s="144" t="s">
        <v>102</v>
      </c>
      <c r="S9" s="133"/>
      <c r="T9" s="143" t="s">
        <v>7</v>
      </c>
      <c r="U9" s="143" t="s">
        <v>50</v>
      </c>
      <c r="V9" s="143"/>
      <c r="W9" s="143"/>
      <c r="X9" s="143" t="s">
        <v>57</v>
      </c>
      <c r="Y9" s="143" t="s">
        <v>74</v>
      </c>
      <c r="Z9" s="143" t="s">
        <v>35</v>
      </c>
      <c r="AA9" s="143" t="s">
        <v>61</v>
      </c>
      <c r="AB9" s="143" t="s">
        <v>62</v>
      </c>
      <c r="AC9" s="276"/>
      <c r="AD9" s="93">
        <v>11890</v>
      </c>
      <c r="AE9" s="312">
        <f t="shared" si="6"/>
        <v>1869.8400000000001</v>
      </c>
      <c r="AF9" s="313">
        <v>10020.16</v>
      </c>
      <c r="AG9" s="93">
        <v>250</v>
      </c>
      <c r="AH9" s="285">
        <f t="shared" si="0"/>
        <v>9500</v>
      </c>
      <c r="AI9" s="285">
        <f t="shared" si="1"/>
        <v>9695</v>
      </c>
      <c r="AJ9" s="285">
        <f t="shared" si="7"/>
        <v>9299</v>
      </c>
      <c r="AK9" s="285">
        <f t="shared" si="2"/>
        <v>7791</v>
      </c>
      <c r="AL9" s="81">
        <f t="shared" si="3"/>
        <v>360</v>
      </c>
      <c r="AM9" s="81">
        <f t="shared" si="4"/>
        <v>368.20000000000073</v>
      </c>
      <c r="AN9" s="311"/>
      <c r="AO9" s="194">
        <v>100</v>
      </c>
      <c r="AP9" s="183">
        <f t="shared" si="5"/>
        <v>90</v>
      </c>
      <c r="AQ9" s="121"/>
      <c r="AR9" s="122"/>
      <c r="AS9" s="122"/>
      <c r="AT9" s="122"/>
      <c r="AU9" s="122"/>
      <c r="AV9" s="122"/>
      <c r="AW9" s="122"/>
    </row>
    <row r="10" spans="1:84" s="21" customFormat="1" ht="31.5" hidden="1" customHeight="1" thickBot="1">
      <c r="A10" s="296"/>
      <c r="B10" s="277">
        <v>12923</v>
      </c>
      <c r="C10" s="222" t="s">
        <v>125</v>
      </c>
      <c r="D10" s="150" t="s">
        <v>10</v>
      </c>
      <c r="E10" s="139" t="s">
        <v>11</v>
      </c>
      <c r="F10" s="139" t="s">
        <v>14</v>
      </c>
      <c r="G10" s="139" t="s">
        <v>4</v>
      </c>
      <c r="H10" s="139" t="s">
        <v>31</v>
      </c>
      <c r="I10" s="139" t="s">
        <v>5</v>
      </c>
      <c r="J10" s="223" t="s">
        <v>91</v>
      </c>
      <c r="K10" s="223"/>
      <c r="L10" s="139" t="s">
        <v>34</v>
      </c>
      <c r="M10" s="139" t="s">
        <v>43</v>
      </c>
      <c r="N10" s="223" t="s">
        <v>33</v>
      </c>
      <c r="O10" s="139" t="s">
        <v>12</v>
      </c>
      <c r="P10" s="139"/>
      <c r="Q10" s="223"/>
      <c r="R10" s="139" t="s">
        <v>90</v>
      </c>
      <c r="S10" s="137" t="s">
        <v>29</v>
      </c>
      <c r="T10" s="139" t="s">
        <v>7</v>
      </c>
      <c r="U10" s="139" t="s">
        <v>50</v>
      </c>
      <c r="V10" s="139"/>
      <c r="W10" s="139" t="s">
        <v>63</v>
      </c>
      <c r="X10" s="139" t="s">
        <v>57</v>
      </c>
      <c r="Y10" s="139" t="s">
        <v>74</v>
      </c>
      <c r="Z10" s="139" t="s">
        <v>35</v>
      </c>
      <c r="AA10" s="139" t="s">
        <v>61</v>
      </c>
      <c r="AB10" s="139" t="s">
        <v>62</v>
      </c>
      <c r="AC10" s="278" t="s">
        <v>32</v>
      </c>
      <c r="AD10" s="218">
        <v>12390</v>
      </c>
      <c r="AE10" s="312">
        <f t="shared" si="6"/>
        <v>1948.5199999999459</v>
      </c>
      <c r="AF10" s="313">
        <v>10441.480000000054</v>
      </c>
      <c r="AG10" s="218">
        <v>250</v>
      </c>
      <c r="AH10" s="286">
        <f t="shared" si="0"/>
        <v>9891</v>
      </c>
      <c r="AI10" s="286">
        <f t="shared" si="1"/>
        <v>10087</v>
      </c>
      <c r="AJ10" s="286">
        <f t="shared" si="7"/>
        <v>9690</v>
      </c>
      <c r="AK10" s="286">
        <f t="shared" si="2"/>
        <v>8119</v>
      </c>
      <c r="AL10" s="279">
        <f t="shared" si="3"/>
        <v>375.15999999999985</v>
      </c>
      <c r="AM10" s="279">
        <f t="shared" si="4"/>
        <v>382.1200000000008</v>
      </c>
      <c r="AN10" s="311"/>
      <c r="AO10" s="194">
        <v>97</v>
      </c>
      <c r="AP10" s="183">
        <f t="shared" si="5"/>
        <v>87.3</v>
      </c>
      <c r="AQ10" s="121"/>
      <c r="AR10" s="122"/>
      <c r="AS10" s="122"/>
      <c r="AT10" s="122"/>
      <c r="AU10" s="122"/>
      <c r="AV10" s="122"/>
      <c r="AW10" s="122"/>
    </row>
    <row r="11" spans="1:84" s="21" customFormat="1" ht="37.5" customHeight="1" thickBot="1">
      <c r="A11" s="296"/>
      <c r="B11" s="259">
        <v>12341</v>
      </c>
      <c r="C11" s="261" t="s">
        <v>122</v>
      </c>
      <c r="D11" s="145" t="s">
        <v>2</v>
      </c>
      <c r="E11" s="71" t="s">
        <v>11</v>
      </c>
      <c r="F11" s="71" t="s">
        <v>14</v>
      </c>
      <c r="G11" s="71" t="s">
        <v>4</v>
      </c>
      <c r="H11" s="71"/>
      <c r="I11" s="71" t="s">
        <v>5</v>
      </c>
      <c r="J11" s="262" t="s">
        <v>75</v>
      </c>
      <c r="K11" s="262"/>
      <c r="L11" s="71"/>
      <c r="M11" s="71"/>
      <c r="N11" s="262"/>
      <c r="O11" s="71" t="s">
        <v>9</v>
      </c>
      <c r="P11" s="71"/>
      <c r="Q11" s="262"/>
      <c r="R11" s="101"/>
      <c r="S11" s="101"/>
      <c r="T11" s="71" t="s">
        <v>8</v>
      </c>
      <c r="U11" s="71" t="s">
        <v>22</v>
      </c>
      <c r="V11" s="71" t="s">
        <v>48</v>
      </c>
      <c r="W11" s="71"/>
      <c r="X11" s="71"/>
      <c r="Y11" s="71"/>
      <c r="Z11" s="71" t="s">
        <v>35</v>
      </c>
      <c r="AA11" s="71" t="s">
        <v>61</v>
      </c>
      <c r="AB11" s="71" t="s">
        <v>62</v>
      </c>
      <c r="AC11" s="263"/>
      <c r="AD11" s="104">
        <v>10390</v>
      </c>
      <c r="AE11" s="104">
        <f t="shared" si="6"/>
        <v>1200</v>
      </c>
      <c r="AF11" s="301">
        <v>9190</v>
      </c>
      <c r="AG11" s="104">
        <v>250</v>
      </c>
      <c r="AH11" s="283">
        <f t="shared" si="0"/>
        <v>8313</v>
      </c>
      <c r="AI11" s="283">
        <f t="shared" si="1"/>
        <v>8508</v>
      </c>
      <c r="AJ11" s="283">
        <f t="shared" si="7"/>
        <v>8112</v>
      </c>
      <c r="AK11" s="283">
        <f t="shared" si="2"/>
        <v>7144</v>
      </c>
      <c r="AL11" s="126">
        <f t="shared" si="3"/>
        <v>331.8799999999992</v>
      </c>
      <c r="AM11" s="126">
        <f t="shared" si="4"/>
        <v>340.07999999999993</v>
      </c>
      <c r="AN11" s="311"/>
      <c r="AO11" s="192">
        <v>109</v>
      </c>
      <c r="AP11" s="182">
        <f t="shared" si="5"/>
        <v>106.82</v>
      </c>
      <c r="AQ11" s="121"/>
      <c r="AR11" s="122"/>
      <c r="AS11" s="122"/>
      <c r="AT11" s="122"/>
      <c r="AU11" s="122"/>
      <c r="AV11" s="122"/>
      <c r="AW11" s="122"/>
    </row>
    <row r="12" spans="1:84" s="21" customFormat="1" ht="38.25" customHeight="1" thickBot="1">
      <c r="A12" s="296"/>
      <c r="B12" s="83">
        <v>12340</v>
      </c>
      <c r="C12" s="141" t="s">
        <v>126</v>
      </c>
      <c r="D12" s="145" t="s">
        <v>2</v>
      </c>
      <c r="E12" s="71" t="s">
        <v>11</v>
      </c>
      <c r="F12" s="73" t="s">
        <v>14</v>
      </c>
      <c r="G12" s="73" t="s">
        <v>4</v>
      </c>
      <c r="H12" s="73"/>
      <c r="I12" s="73" t="s">
        <v>5</v>
      </c>
      <c r="J12" s="74" t="s">
        <v>91</v>
      </c>
      <c r="K12" s="74"/>
      <c r="L12" s="8" t="s">
        <v>34</v>
      </c>
      <c r="M12" s="73"/>
      <c r="N12" s="74" t="s">
        <v>33</v>
      </c>
      <c r="O12" s="73" t="s">
        <v>12</v>
      </c>
      <c r="P12" s="73"/>
      <c r="Q12" s="74"/>
      <c r="R12" s="75" t="s">
        <v>102</v>
      </c>
      <c r="S12" s="9" t="s">
        <v>29</v>
      </c>
      <c r="T12" s="73" t="s">
        <v>8</v>
      </c>
      <c r="U12" s="73" t="s">
        <v>22</v>
      </c>
      <c r="V12" s="71" t="s">
        <v>48</v>
      </c>
      <c r="W12" s="72"/>
      <c r="X12" s="72" t="s">
        <v>49</v>
      </c>
      <c r="Y12" s="71" t="s">
        <v>45</v>
      </c>
      <c r="Z12" s="8" t="s">
        <v>35</v>
      </c>
      <c r="AA12" s="71" t="s">
        <v>61</v>
      </c>
      <c r="AB12" s="71" t="s">
        <v>62</v>
      </c>
      <c r="AC12" s="146"/>
      <c r="AD12" s="12">
        <v>10890</v>
      </c>
      <c r="AE12" s="12">
        <f t="shared" si="6"/>
        <v>1300</v>
      </c>
      <c r="AF12" s="298">
        <v>9590</v>
      </c>
      <c r="AG12" s="12">
        <v>250</v>
      </c>
      <c r="AH12" s="287">
        <f t="shared" si="0"/>
        <v>8704</v>
      </c>
      <c r="AI12" s="287">
        <f t="shared" si="1"/>
        <v>8899</v>
      </c>
      <c r="AJ12" s="287">
        <f t="shared" si="7"/>
        <v>8503</v>
      </c>
      <c r="AK12" s="287">
        <f t="shared" si="2"/>
        <v>7454</v>
      </c>
      <c r="AL12" s="79">
        <f t="shared" si="3"/>
        <v>347.04000000000087</v>
      </c>
      <c r="AM12" s="79">
        <f t="shared" si="4"/>
        <v>355.23999999999978</v>
      </c>
      <c r="AN12" s="311"/>
      <c r="AO12" s="192">
        <v>109</v>
      </c>
      <c r="AP12" s="182">
        <f t="shared" si="5"/>
        <v>106.82</v>
      </c>
      <c r="AQ12" s="121"/>
      <c r="AR12" s="122"/>
      <c r="AS12" s="122"/>
      <c r="AT12" s="122"/>
      <c r="AU12" s="122"/>
      <c r="AV12" s="122"/>
      <c r="AW12" s="122"/>
    </row>
    <row r="13" spans="1:84" s="21" customFormat="1" ht="37.5" hidden="1" customHeight="1">
      <c r="A13" s="296"/>
      <c r="B13" s="83">
        <v>12342</v>
      </c>
      <c r="C13" s="141" t="s">
        <v>127</v>
      </c>
      <c r="D13" s="147" t="s">
        <v>10</v>
      </c>
      <c r="E13" s="8" t="s">
        <v>11</v>
      </c>
      <c r="F13" s="8" t="s">
        <v>14</v>
      </c>
      <c r="G13" s="8" t="s">
        <v>4</v>
      </c>
      <c r="H13" s="8" t="s">
        <v>31</v>
      </c>
      <c r="I13" s="8" t="s">
        <v>5</v>
      </c>
      <c r="J13" s="14" t="s">
        <v>91</v>
      </c>
      <c r="K13" s="14"/>
      <c r="L13" s="8" t="s">
        <v>34</v>
      </c>
      <c r="M13" s="8" t="s">
        <v>43</v>
      </c>
      <c r="N13" s="14" t="s">
        <v>33</v>
      </c>
      <c r="O13" s="8" t="s">
        <v>12</v>
      </c>
      <c r="P13" s="8"/>
      <c r="Q13" s="14"/>
      <c r="R13" s="8" t="s">
        <v>90</v>
      </c>
      <c r="S13" s="9" t="s">
        <v>29</v>
      </c>
      <c r="T13" s="8" t="s">
        <v>7</v>
      </c>
      <c r="U13" s="8" t="s">
        <v>22</v>
      </c>
      <c r="V13" s="71" t="s">
        <v>48</v>
      </c>
      <c r="W13" s="71" t="s">
        <v>63</v>
      </c>
      <c r="X13" s="71" t="s">
        <v>57</v>
      </c>
      <c r="Y13" s="8" t="s">
        <v>74</v>
      </c>
      <c r="Z13" s="8" t="s">
        <v>35</v>
      </c>
      <c r="AA13" s="8" t="s">
        <v>61</v>
      </c>
      <c r="AB13" s="8" t="s">
        <v>62</v>
      </c>
      <c r="AC13" s="149" t="s">
        <v>32</v>
      </c>
      <c r="AD13" s="12">
        <v>11590</v>
      </c>
      <c r="AE13" s="12">
        <f t="shared" si="6"/>
        <v>1300</v>
      </c>
      <c r="AF13" s="298">
        <v>10290</v>
      </c>
      <c r="AG13" s="12">
        <v>250</v>
      </c>
      <c r="AH13" s="287">
        <f t="shared" si="0"/>
        <v>9250</v>
      </c>
      <c r="AI13" s="287">
        <f t="shared" si="1"/>
        <v>9446</v>
      </c>
      <c r="AJ13" s="287">
        <f t="shared" si="7"/>
        <v>9049</v>
      </c>
      <c r="AK13" s="287">
        <f t="shared" si="2"/>
        <v>8000</v>
      </c>
      <c r="AL13" s="79">
        <f t="shared" si="3"/>
        <v>370</v>
      </c>
      <c r="AM13" s="79">
        <f t="shared" si="4"/>
        <v>376.96000000000095</v>
      </c>
      <c r="AN13" s="311"/>
      <c r="AO13" s="192">
        <v>104</v>
      </c>
      <c r="AP13" s="182">
        <f t="shared" si="5"/>
        <v>101.92</v>
      </c>
      <c r="AQ13" s="121"/>
      <c r="AR13" s="122"/>
      <c r="AS13" s="122"/>
      <c r="AW13" s="122"/>
    </row>
    <row r="14" spans="1:84" s="21" customFormat="1" ht="38.25" customHeight="1" thickBot="1">
      <c r="A14" s="296"/>
      <c r="B14" s="291">
        <v>12513</v>
      </c>
      <c r="C14" s="347" t="s">
        <v>128</v>
      </c>
      <c r="D14" s="335" t="s">
        <v>2</v>
      </c>
      <c r="E14" s="224" t="s">
        <v>11</v>
      </c>
      <c r="F14" s="348" t="s">
        <v>14</v>
      </c>
      <c r="G14" s="348" t="s">
        <v>4</v>
      </c>
      <c r="H14" s="348"/>
      <c r="I14" s="348" t="s">
        <v>5</v>
      </c>
      <c r="J14" s="349" t="s">
        <v>91</v>
      </c>
      <c r="K14" s="349"/>
      <c r="L14" s="139" t="s">
        <v>34</v>
      </c>
      <c r="M14" s="348"/>
      <c r="N14" s="349" t="s">
        <v>33</v>
      </c>
      <c r="O14" s="348" t="s">
        <v>12</v>
      </c>
      <c r="P14" s="348"/>
      <c r="Q14" s="349"/>
      <c r="R14" s="350" t="s">
        <v>102</v>
      </c>
      <c r="S14" s="137" t="s">
        <v>29</v>
      </c>
      <c r="T14" s="348" t="s">
        <v>8</v>
      </c>
      <c r="U14" s="348" t="s">
        <v>22</v>
      </c>
      <c r="V14" s="224" t="s">
        <v>48</v>
      </c>
      <c r="W14" s="351"/>
      <c r="X14" s="351" t="s">
        <v>49</v>
      </c>
      <c r="Y14" s="224" t="s">
        <v>45</v>
      </c>
      <c r="Z14" s="139" t="s">
        <v>35</v>
      </c>
      <c r="AA14" s="224" t="s">
        <v>61</v>
      </c>
      <c r="AB14" s="224" t="s">
        <v>62</v>
      </c>
      <c r="AC14" s="352"/>
      <c r="AD14" s="218">
        <v>11990</v>
      </c>
      <c r="AE14" s="218">
        <f t="shared" si="6"/>
        <v>1300</v>
      </c>
      <c r="AF14" s="300">
        <v>10690</v>
      </c>
      <c r="AG14" s="218">
        <v>250</v>
      </c>
      <c r="AH14" s="288">
        <f t="shared" si="0"/>
        <v>9533</v>
      </c>
      <c r="AI14" s="288">
        <f t="shared" si="1"/>
        <v>9728</v>
      </c>
      <c r="AJ14" s="288">
        <f t="shared" si="7"/>
        <v>9332</v>
      </c>
      <c r="AK14" s="288">
        <f t="shared" si="2"/>
        <v>8283</v>
      </c>
      <c r="AL14" s="80">
        <f t="shared" si="3"/>
        <v>419.07999999999993</v>
      </c>
      <c r="AM14" s="80">
        <f t="shared" si="4"/>
        <v>427.28000000000065</v>
      </c>
      <c r="AN14" s="353"/>
      <c r="AO14" s="193">
        <v>130</v>
      </c>
      <c r="AP14" s="196">
        <f t="shared" si="5"/>
        <v>156</v>
      </c>
      <c r="AQ14" s="121"/>
      <c r="AR14" s="122"/>
      <c r="AS14" s="122"/>
      <c r="AW14" s="122"/>
    </row>
    <row r="15" spans="1:84" s="7" customFormat="1" ht="33.75" hidden="1" customHeight="1" thickBot="1">
      <c r="A15" s="296"/>
      <c r="B15" s="221">
        <v>12613</v>
      </c>
      <c r="C15" s="334" t="s">
        <v>129</v>
      </c>
      <c r="D15" s="335" t="s">
        <v>10</v>
      </c>
      <c r="E15" s="224" t="s">
        <v>11</v>
      </c>
      <c r="F15" s="224" t="s">
        <v>14</v>
      </c>
      <c r="G15" s="224" t="s">
        <v>4</v>
      </c>
      <c r="H15" s="224" t="s">
        <v>31</v>
      </c>
      <c r="I15" s="224" t="s">
        <v>5</v>
      </c>
      <c r="J15" s="336" t="s">
        <v>91</v>
      </c>
      <c r="K15" s="336"/>
      <c r="L15" s="224" t="s">
        <v>34</v>
      </c>
      <c r="M15" s="224" t="s">
        <v>43</v>
      </c>
      <c r="N15" s="336" t="s">
        <v>33</v>
      </c>
      <c r="O15" s="224" t="s">
        <v>12</v>
      </c>
      <c r="P15" s="224"/>
      <c r="Q15" s="336"/>
      <c r="R15" s="224" t="s">
        <v>90</v>
      </c>
      <c r="S15" s="337" t="s">
        <v>29</v>
      </c>
      <c r="T15" s="224" t="s">
        <v>7</v>
      </c>
      <c r="U15" s="224" t="s">
        <v>22</v>
      </c>
      <c r="V15" s="224" t="s">
        <v>48</v>
      </c>
      <c r="W15" s="224" t="s">
        <v>63</v>
      </c>
      <c r="X15" s="224" t="s">
        <v>57</v>
      </c>
      <c r="Y15" s="224" t="s">
        <v>74</v>
      </c>
      <c r="Z15" s="224" t="s">
        <v>35</v>
      </c>
      <c r="AA15" s="224" t="s">
        <v>61</v>
      </c>
      <c r="AB15" s="224" t="s">
        <v>62</v>
      </c>
      <c r="AC15" s="225"/>
      <c r="AD15" s="338">
        <v>12690</v>
      </c>
      <c r="AE15" s="338">
        <f t="shared" si="6"/>
        <v>1300</v>
      </c>
      <c r="AF15" s="339">
        <v>11390</v>
      </c>
      <c r="AG15" s="338">
        <v>250</v>
      </c>
      <c r="AH15" s="286">
        <f t="shared" si="0"/>
        <v>10078</v>
      </c>
      <c r="AI15" s="286">
        <f t="shared" si="1"/>
        <v>10273</v>
      </c>
      <c r="AJ15" s="286">
        <f>ROUNDUP(AH15-((AE15+$AQ$1)/1.24),0)</f>
        <v>8828</v>
      </c>
      <c r="AK15" s="286">
        <f t="shared" si="2"/>
        <v>8828</v>
      </c>
      <c r="AL15" s="279">
        <f t="shared" si="3"/>
        <v>443.28000000000065</v>
      </c>
      <c r="AM15" s="279">
        <f t="shared" si="4"/>
        <v>451.47999999999956</v>
      </c>
      <c r="AN15" s="340"/>
      <c r="AO15" s="341">
        <v>130</v>
      </c>
      <c r="AP15" s="342">
        <f t="shared" si="5"/>
        <v>156</v>
      </c>
      <c r="AQ15" s="121"/>
      <c r="AR15" s="122"/>
      <c r="AS15" s="122"/>
      <c r="AW15" s="122"/>
    </row>
    <row r="16" spans="1:84" s="7" customFormat="1" ht="33.75" customHeight="1" thickBot="1">
      <c r="A16" s="177"/>
      <c r="B16" s="178"/>
      <c r="C16" s="179"/>
      <c r="D16" s="18"/>
      <c r="E16" s="18"/>
      <c r="F16" s="18"/>
      <c r="G16" s="18"/>
      <c r="H16" s="18"/>
      <c r="I16" s="18"/>
      <c r="J16" s="180"/>
      <c r="K16" s="180"/>
      <c r="L16" s="18"/>
      <c r="M16" s="18"/>
      <c r="N16" s="180"/>
      <c r="O16" s="18"/>
      <c r="P16" s="18"/>
      <c r="Q16" s="180"/>
      <c r="R16" s="18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7"/>
      <c r="AE16" s="17"/>
      <c r="AF16" s="302"/>
      <c r="AG16" s="17"/>
      <c r="AH16" s="17"/>
      <c r="AI16" s="17"/>
      <c r="AJ16" s="17"/>
      <c r="AK16" s="17"/>
      <c r="AL16" s="181"/>
      <c r="AM16" s="181"/>
      <c r="AN16" s="311"/>
      <c r="AO16" s="190"/>
      <c r="AP16" s="185"/>
      <c r="AQ16" s="121"/>
      <c r="AR16" s="122"/>
      <c r="AS16" s="122"/>
      <c r="AW16" s="122"/>
    </row>
    <row r="17" spans="1:84" s="69" customFormat="1" ht="34.5" customHeight="1" thickBot="1">
      <c r="A17" s="169"/>
      <c r="B17" s="410" t="s">
        <v>131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366"/>
      <c r="AE17" s="366"/>
      <c r="AF17" s="303"/>
      <c r="AG17" s="366"/>
      <c r="AH17" s="289"/>
      <c r="AI17" s="289"/>
      <c r="AJ17" s="289"/>
      <c r="AK17" s="289"/>
      <c r="AL17" s="366"/>
      <c r="AM17" s="366"/>
      <c r="AN17" s="311"/>
      <c r="AO17" s="219"/>
      <c r="AP17" s="220"/>
      <c r="AQ17" s="121"/>
      <c r="AR17" s="122"/>
      <c r="AS17" s="122"/>
      <c r="AW17" s="122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</row>
    <row r="18" spans="1:84" s="25" customFormat="1" ht="39.75" hidden="1" customHeight="1" thickBot="1">
      <c r="A18" s="388"/>
      <c r="B18" s="264">
        <v>21902</v>
      </c>
      <c r="C18" s="265" t="s">
        <v>114</v>
      </c>
      <c r="D18" s="22" t="s">
        <v>2</v>
      </c>
      <c r="E18" s="22" t="s">
        <v>15</v>
      </c>
      <c r="F18" s="22" t="s">
        <v>14</v>
      </c>
      <c r="G18" s="22" t="s">
        <v>11</v>
      </c>
      <c r="H18" s="23" t="s">
        <v>35</v>
      </c>
      <c r="I18" s="24" t="s">
        <v>30</v>
      </c>
      <c r="J18" s="24" t="s">
        <v>51</v>
      </c>
      <c r="K18" s="133" t="s">
        <v>23</v>
      </c>
      <c r="L18" s="134" t="s">
        <v>4</v>
      </c>
      <c r="M18" s="134" t="s">
        <v>17</v>
      </c>
      <c r="N18" s="151" t="s">
        <v>12</v>
      </c>
      <c r="O18" s="153"/>
      <c r="P18" s="134" t="s">
        <v>19</v>
      </c>
      <c r="Q18" s="134" t="s">
        <v>52</v>
      </c>
      <c r="R18" s="134"/>
      <c r="S18" s="134" t="s">
        <v>13</v>
      </c>
      <c r="T18" s="134"/>
      <c r="U18" s="134"/>
      <c r="V18" s="134"/>
      <c r="W18" s="134"/>
      <c r="X18" s="134"/>
      <c r="Y18" s="135"/>
      <c r="Z18" s="135" t="s">
        <v>29</v>
      </c>
      <c r="AA18" s="134"/>
      <c r="AB18" s="135"/>
      <c r="AC18" s="154"/>
      <c r="AD18" s="93">
        <v>12390</v>
      </c>
      <c r="AE18" s="312">
        <f t="shared" ref="AE18:AE26" si="8">AD18-AF18</f>
        <v>0</v>
      </c>
      <c r="AF18" s="313">
        <v>12390</v>
      </c>
      <c r="AG18" s="93">
        <v>250</v>
      </c>
      <c r="AH18" s="285">
        <f t="shared" ref="AH18:AH26" si="9">ROUNDUP(($AD18+$AQ$1)/(1+0.24+IF(14000*(1+0.24+0.04*IF($AO18&lt;101,0.95,IF($AO18&lt;121,1,IF($AO18&lt;141,1.1,IF($AO18&lt;161,1.2,IF($AO18&lt;181,1.3,1.4))))))&gt;=($AD18+$AQ$1),0.04,IF(17000*(1+0.24+0.08*IF($AO18&lt;101,0.95,IF($AO18&lt;121,1,IF($AO18&lt;141,1.1,IF($AO18&lt;161,1.2,IF($AO18&lt;181,1.3,1.4))))))&gt;=($AD18+$AQ$1),0.08,IF(20000*(1+0.24+0.16*IF($AO18&lt;101,0.95,IF($AO18&lt;121,1,IF($AO18&lt;141,1.1,IF($AO18&lt;161,1.2,IF($AO18&lt;181,1.3,1.4))))))&gt;=($AD18+$AQ$1),0.16,IF(25000*(1+0.24+0.24*IF($AO18&lt;101,0.95,IF($AO18&lt;121,1,IF($AO18&lt;141,1.1,IF($AO18&lt;161,1.2,IF($AO18&lt;181,1.3,1.4))))))&gt;=($AD18+$AQ$1),0.24,0.32))))*IF($AO18&lt;101,0.95,IF($AO18&lt;121,1,IF($AO18&lt;141,1.1,IF($AO18&lt;161,1.2,IF($AO18&lt;181,1.3,1.4)))))),0)</f>
        <v>9875</v>
      </c>
      <c r="AI18" s="285">
        <f t="shared" ref="AI18:AI26" si="10">ROUNDUP((($AD18+$AQ$1)+AG18)/(1+0.24+IF(14000*(1+0.24+0.04*IF($AO18&lt;101,0.95,IF($AO18&lt;121,1,IF($AO18&lt;141,1.1,IF($AO18&lt;161,1.2,IF($AO18&lt;181,1.3,1.4))))))&gt;=($AD18+$AQ$1),0.04,IF(17000*(1+0.24+0.08*IF($AO18&lt;101,0.95,IF($AO18&lt;121,1,IF($AO18&lt;141,1.1,IF($AO18&lt;161,1.2,IF($AO18&lt;181,1.3,1.4))))))&gt;=($AD18+$AQ$1),0.08,IF(20000*(1+0.24+0.16*IF($AO18&lt;101,0.95,IF($AO18&lt;121,1,IF($AO18&lt;141,1.1,IF($AO18&lt;161,1.2,IF($AO18&lt;181,1.3,1.4))))))&gt;=($AD18+$AQ$1),0.16,IF(25000*(1+0.24+0.24*IF($AO18&lt;101,0.95,IF($AO18&lt;121,1,IF($AO18&lt;141,1.1,IF($AO18&lt;161,1.2,IF($AO18&lt;181,1.3,1.4))))))&gt;=($AD18+$AQ$1),0.24,0.32))))*IF($AO18&lt;101,0.95,IF($AO18&lt;121,1,IF($AO18&lt;141,1.1,IF($AO18&lt;161,1.2,IF($AO18&lt;181,1.3,1.4)))))),0)</f>
        <v>10071</v>
      </c>
      <c r="AJ18" s="285">
        <f>ROUNDUP(AH18-((AE18+$AQ$1)/1.24),0)</f>
        <v>9674</v>
      </c>
      <c r="AK18" s="285">
        <f t="shared" ref="AK18:AK26" si="11">ROUNDUP(AH18-((AE18+$AQ$1)/1.24),0)</f>
        <v>9674</v>
      </c>
      <c r="AL18" s="81">
        <f t="shared" ref="AL18:AL26" si="12">AD18+$AQ$1-(AH18)*1.24</f>
        <v>395</v>
      </c>
      <c r="AM18" s="81">
        <f t="shared" ref="AM18:AM26" si="13">AD18+$AQ$1+AG18-(AI18)*1.24</f>
        <v>401.96000000000095</v>
      </c>
      <c r="AN18" s="311"/>
      <c r="AO18" s="195">
        <v>115</v>
      </c>
      <c r="AP18" s="184">
        <f t="shared" ref="AP18:AP26" si="14">IF(AO18&lt;=100,E$92*AO18,IF(AO18&lt;=120,AO18*E$95,IF(AO18&lt;=140,AO18*E$96,IF(AO18&lt;=160,AO18*E$97,IF(AO18&lt;=180,AO18*E$98,"check")))))</f>
        <v>112.7</v>
      </c>
      <c r="AQ18" s="121"/>
      <c r="AR18" s="122"/>
      <c r="AS18" s="122"/>
      <c r="AW18" s="122"/>
    </row>
    <row r="19" spans="1:84" s="25" customFormat="1" ht="39.75" hidden="1" customHeight="1" thickBot="1">
      <c r="A19" s="388"/>
      <c r="B19" s="267">
        <v>21903</v>
      </c>
      <c r="C19" s="260" t="s">
        <v>115</v>
      </c>
      <c r="D19" s="160" t="s">
        <v>2</v>
      </c>
      <c r="E19" s="160" t="s">
        <v>15</v>
      </c>
      <c r="F19" s="160" t="s">
        <v>14</v>
      </c>
      <c r="G19" s="161" t="s">
        <v>11</v>
      </c>
      <c r="H19" s="162" t="s">
        <v>35</v>
      </c>
      <c r="I19" s="163" t="s">
        <v>30</v>
      </c>
      <c r="J19" s="163" t="s">
        <v>51</v>
      </c>
      <c r="K19" s="101" t="s">
        <v>23</v>
      </c>
      <c r="L19" s="72" t="s">
        <v>34</v>
      </c>
      <c r="M19" s="72" t="s">
        <v>17</v>
      </c>
      <c r="N19" s="164" t="s">
        <v>12</v>
      </c>
      <c r="O19" s="165" t="s">
        <v>6</v>
      </c>
      <c r="P19" s="72" t="s">
        <v>19</v>
      </c>
      <c r="Q19" s="72" t="s">
        <v>52</v>
      </c>
      <c r="R19" s="72"/>
      <c r="S19" s="72" t="s">
        <v>13</v>
      </c>
      <c r="T19" s="72" t="s">
        <v>38</v>
      </c>
      <c r="U19" s="72" t="s">
        <v>58</v>
      </c>
      <c r="V19" s="71"/>
      <c r="W19" s="71"/>
      <c r="X19" s="71"/>
      <c r="Y19" s="101"/>
      <c r="Z19" s="102" t="s">
        <v>29</v>
      </c>
      <c r="AA19" s="71"/>
      <c r="AB19" s="166"/>
      <c r="AC19" s="167"/>
      <c r="AD19" s="104">
        <v>12790</v>
      </c>
      <c r="AE19" s="314">
        <f t="shared" si="8"/>
        <v>0</v>
      </c>
      <c r="AF19" s="315">
        <v>12790</v>
      </c>
      <c r="AG19" s="104">
        <v>250</v>
      </c>
      <c r="AH19" s="283">
        <f t="shared" si="9"/>
        <v>10188</v>
      </c>
      <c r="AI19" s="283">
        <f t="shared" si="10"/>
        <v>10383</v>
      </c>
      <c r="AJ19" s="283">
        <f>ROUNDUP(AH19-((AE19+$AQ$1)/1.24),0)</f>
        <v>9987</v>
      </c>
      <c r="AK19" s="283">
        <f t="shared" si="11"/>
        <v>9987</v>
      </c>
      <c r="AL19" s="126">
        <f t="shared" si="12"/>
        <v>406.8799999999992</v>
      </c>
      <c r="AM19" s="126">
        <f t="shared" si="13"/>
        <v>415.07999999999993</v>
      </c>
      <c r="AN19" s="311"/>
      <c r="AO19" s="194">
        <v>115</v>
      </c>
      <c r="AP19" s="183">
        <f t="shared" si="14"/>
        <v>112.7</v>
      </c>
      <c r="AQ19" s="121"/>
      <c r="AR19" s="122"/>
      <c r="AS19" s="122"/>
      <c r="AW19" s="122"/>
    </row>
    <row r="20" spans="1:84" s="25" customFormat="1" ht="39.75" hidden="1" customHeight="1">
      <c r="A20" s="388"/>
      <c r="B20" s="266">
        <v>21932</v>
      </c>
      <c r="C20" s="88" t="s">
        <v>116</v>
      </c>
      <c r="D20" s="26" t="s">
        <v>10</v>
      </c>
      <c r="E20" s="26" t="s">
        <v>15</v>
      </c>
      <c r="F20" s="26" t="s">
        <v>14</v>
      </c>
      <c r="G20" s="27" t="s">
        <v>11</v>
      </c>
      <c r="H20" s="28" t="s">
        <v>35</v>
      </c>
      <c r="I20" s="29" t="s">
        <v>30</v>
      </c>
      <c r="J20" s="29" t="s">
        <v>51</v>
      </c>
      <c r="K20" s="9" t="s">
        <v>23</v>
      </c>
      <c r="L20" s="10" t="s">
        <v>34</v>
      </c>
      <c r="M20" s="10" t="s">
        <v>16</v>
      </c>
      <c r="N20" s="152" t="s">
        <v>12</v>
      </c>
      <c r="O20" s="155" t="s">
        <v>6</v>
      </c>
      <c r="P20" s="10" t="s">
        <v>19</v>
      </c>
      <c r="Q20" s="10" t="s">
        <v>53</v>
      </c>
      <c r="R20" s="10"/>
      <c r="S20" s="10" t="s">
        <v>13</v>
      </c>
      <c r="T20" s="10" t="s">
        <v>38</v>
      </c>
      <c r="U20" s="10" t="s">
        <v>104</v>
      </c>
      <c r="V20" s="8" t="s">
        <v>47</v>
      </c>
      <c r="W20" s="8" t="s">
        <v>63</v>
      </c>
      <c r="X20" s="8" t="s">
        <v>65</v>
      </c>
      <c r="Y20" s="9" t="s">
        <v>24</v>
      </c>
      <c r="Z20" s="11" t="s">
        <v>29</v>
      </c>
      <c r="AA20" s="8" t="s">
        <v>36</v>
      </c>
      <c r="AB20" s="136" t="s">
        <v>32</v>
      </c>
      <c r="AC20" s="156" t="s">
        <v>68</v>
      </c>
      <c r="AD20" s="12">
        <v>13790</v>
      </c>
      <c r="AE20" s="316">
        <f t="shared" si="8"/>
        <v>0</v>
      </c>
      <c r="AF20" s="317">
        <v>13790</v>
      </c>
      <c r="AG20" s="12">
        <v>250</v>
      </c>
      <c r="AH20" s="287">
        <f t="shared" si="9"/>
        <v>10969</v>
      </c>
      <c r="AI20" s="287">
        <f t="shared" si="10"/>
        <v>11165</v>
      </c>
      <c r="AJ20" s="287">
        <f>ROUNDUP(AH20-((AE20+$AQ$1)/1.24),0)</f>
        <v>10768</v>
      </c>
      <c r="AK20" s="287">
        <f t="shared" si="11"/>
        <v>10768</v>
      </c>
      <c r="AL20" s="79">
        <f t="shared" si="12"/>
        <v>438.44000000000051</v>
      </c>
      <c r="AM20" s="79">
        <f t="shared" si="13"/>
        <v>445.39999999999964</v>
      </c>
      <c r="AN20" s="311"/>
      <c r="AO20" s="192">
        <v>109</v>
      </c>
      <c r="AP20" s="182">
        <f t="shared" si="14"/>
        <v>106.82</v>
      </c>
      <c r="AQ20" s="121"/>
      <c r="AR20" s="122"/>
      <c r="AS20" s="122"/>
      <c r="AW20" s="122"/>
    </row>
    <row r="21" spans="1:84" s="249" customFormat="1" ht="39.75" customHeight="1" thickBot="1">
      <c r="A21" s="388"/>
      <c r="B21" s="89">
        <v>21901</v>
      </c>
      <c r="C21" s="64" t="s">
        <v>111</v>
      </c>
      <c r="D21" s="26" t="s">
        <v>2</v>
      </c>
      <c r="E21" s="26" t="s">
        <v>15</v>
      </c>
      <c r="F21" s="26" t="s">
        <v>14</v>
      </c>
      <c r="G21" s="27" t="s">
        <v>11</v>
      </c>
      <c r="H21" s="28" t="s">
        <v>35</v>
      </c>
      <c r="I21" s="29" t="s">
        <v>30</v>
      </c>
      <c r="J21" s="29" t="s">
        <v>51</v>
      </c>
      <c r="K21" s="9" t="s">
        <v>23</v>
      </c>
      <c r="L21" s="10" t="s">
        <v>4</v>
      </c>
      <c r="M21" s="10" t="s">
        <v>17</v>
      </c>
      <c r="N21" s="152" t="s">
        <v>12</v>
      </c>
      <c r="O21" s="155"/>
      <c r="P21" s="10" t="s">
        <v>19</v>
      </c>
      <c r="Q21" s="10" t="s">
        <v>52</v>
      </c>
      <c r="R21" s="10"/>
      <c r="S21" s="10" t="s">
        <v>13</v>
      </c>
      <c r="T21" s="10"/>
      <c r="U21" s="10"/>
      <c r="V21" s="10"/>
      <c r="W21" s="8"/>
      <c r="X21" s="8"/>
      <c r="Y21" s="9"/>
      <c r="Z21" s="11" t="s">
        <v>29</v>
      </c>
      <c r="AA21" s="10"/>
      <c r="AB21" s="136"/>
      <c r="AC21" s="148"/>
      <c r="AD21" s="12">
        <v>14490</v>
      </c>
      <c r="AE21" s="318">
        <f t="shared" si="8"/>
        <v>2500</v>
      </c>
      <c r="AF21" s="298">
        <v>11990</v>
      </c>
      <c r="AG21" s="12">
        <v>250</v>
      </c>
      <c r="AH21" s="287">
        <f t="shared" si="9"/>
        <v>11534</v>
      </c>
      <c r="AI21" s="287">
        <f t="shared" si="10"/>
        <v>11730</v>
      </c>
      <c r="AJ21" s="287">
        <f t="shared" ref="AJ21:AJ26" si="15">ROUNDUP(((AD21-AL21)/1.24),0)</f>
        <v>11333</v>
      </c>
      <c r="AK21" s="287">
        <f t="shared" si="11"/>
        <v>9317</v>
      </c>
      <c r="AL21" s="79">
        <f t="shared" si="12"/>
        <v>437.84000000000015</v>
      </c>
      <c r="AM21" s="79">
        <f t="shared" si="13"/>
        <v>444.79999999999927</v>
      </c>
      <c r="AN21" s="311"/>
      <c r="AO21" s="192">
        <v>99</v>
      </c>
      <c r="AP21" s="182">
        <f t="shared" si="14"/>
        <v>89.100000000000009</v>
      </c>
      <c r="AQ21" s="121"/>
      <c r="AR21" s="122"/>
      <c r="AS21" s="122"/>
      <c r="AW21" s="122"/>
    </row>
    <row r="22" spans="1:84" s="25" customFormat="1" ht="39.75" customHeight="1" thickBot="1">
      <c r="A22" s="388"/>
      <c r="B22" s="89">
        <v>21910</v>
      </c>
      <c r="C22" s="64" t="s">
        <v>112</v>
      </c>
      <c r="D22" s="26" t="s">
        <v>2</v>
      </c>
      <c r="E22" s="26" t="s">
        <v>15</v>
      </c>
      <c r="F22" s="26" t="s">
        <v>14</v>
      </c>
      <c r="G22" s="27" t="s">
        <v>11</v>
      </c>
      <c r="H22" s="28" t="s">
        <v>35</v>
      </c>
      <c r="I22" s="29" t="s">
        <v>30</v>
      </c>
      <c r="J22" s="29" t="s">
        <v>51</v>
      </c>
      <c r="K22" s="9" t="s">
        <v>23</v>
      </c>
      <c r="L22" s="10" t="s">
        <v>34</v>
      </c>
      <c r="M22" s="10" t="s">
        <v>17</v>
      </c>
      <c r="N22" s="152" t="s">
        <v>12</v>
      </c>
      <c r="O22" s="155" t="s">
        <v>6</v>
      </c>
      <c r="P22" s="10" t="s">
        <v>19</v>
      </c>
      <c r="Q22" s="10" t="s">
        <v>52</v>
      </c>
      <c r="R22" s="10"/>
      <c r="S22" s="10" t="s">
        <v>13</v>
      </c>
      <c r="T22" s="10" t="s">
        <v>38</v>
      </c>
      <c r="U22" s="10" t="s">
        <v>103</v>
      </c>
      <c r="V22" s="8"/>
      <c r="W22" s="8"/>
      <c r="X22" s="8"/>
      <c r="Y22" s="9"/>
      <c r="Z22" s="11" t="s">
        <v>29</v>
      </c>
      <c r="AA22" s="8"/>
      <c r="AB22" s="136"/>
      <c r="AC22" s="156"/>
      <c r="AD22" s="12">
        <v>14890</v>
      </c>
      <c r="AE22" s="12">
        <f t="shared" si="8"/>
        <v>2341.6800000000003</v>
      </c>
      <c r="AF22" s="298">
        <v>12548.32</v>
      </c>
      <c r="AG22" s="12">
        <v>250</v>
      </c>
      <c r="AH22" s="287">
        <f t="shared" si="9"/>
        <v>11847</v>
      </c>
      <c r="AI22" s="287">
        <f t="shared" si="10"/>
        <v>12043</v>
      </c>
      <c r="AJ22" s="287">
        <f t="shared" si="15"/>
        <v>11646</v>
      </c>
      <c r="AK22" s="287">
        <f t="shared" si="11"/>
        <v>9757</v>
      </c>
      <c r="AL22" s="79">
        <f t="shared" si="12"/>
        <v>449.71999999999935</v>
      </c>
      <c r="AM22" s="79">
        <f t="shared" si="13"/>
        <v>456.68000000000029</v>
      </c>
      <c r="AN22" s="311"/>
      <c r="AO22" s="192">
        <v>99</v>
      </c>
      <c r="AP22" s="182">
        <f t="shared" si="14"/>
        <v>89.100000000000009</v>
      </c>
      <c r="AQ22" s="121"/>
      <c r="AR22" s="122"/>
      <c r="AS22" s="122"/>
      <c r="AT22" s="122"/>
      <c r="AU22" s="122"/>
      <c r="AV22" s="122"/>
      <c r="AW22" s="122"/>
    </row>
    <row r="23" spans="1:84" s="25" customFormat="1" ht="39.75" customHeight="1" thickBot="1">
      <c r="A23" s="388"/>
      <c r="B23" s="89">
        <v>21721</v>
      </c>
      <c r="C23" s="64" t="s">
        <v>113</v>
      </c>
      <c r="D23" s="26" t="s">
        <v>10</v>
      </c>
      <c r="E23" s="26" t="s">
        <v>15</v>
      </c>
      <c r="F23" s="26" t="s">
        <v>14</v>
      </c>
      <c r="G23" s="27" t="s">
        <v>11</v>
      </c>
      <c r="H23" s="28" t="s">
        <v>35</v>
      </c>
      <c r="I23" s="29" t="s">
        <v>30</v>
      </c>
      <c r="J23" s="29" t="s">
        <v>51</v>
      </c>
      <c r="K23" s="9" t="s">
        <v>23</v>
      </c>
      <c r="L23" s="10" t="s">
        <v>34</v>
      </c>
      <c r="M23" s="10" t="s">
        <v>16</v>
      </c>
      <c r="N23" s="152" t="s">
        <v>12</v>
      </c>
      <c r="O23" s="155" t="s">
        <v>6</v>
      </c>
      <c r="P23" s="10" t="s">
        <v>19</v>
      </c>
      <c r="Q23" s="10" t="s">
        <v>53</v>
      </c>
      <c r="R23" s="10"/>
      <c r="S23" s="10" t="s">
        <v>13</v>
      </c>
      <c r="T23" s="10" t="s">
        <v>38</v>
      </c>
      <c r="U23" s="10" t="s">
        <v>104</v>
      </c>
      <c r="V23" s="8" t="s">
        <v>47</v>
      </c>
      <c r="W23" s="8" t="s">
        <v>63</v>
      </c>
      <c r="X23" s="8" t="s">
        <v>65</v>
      </c>
      <c r="Y23" s="9" t="s">
        <v>24</v>
      </c>
      <c r="Z23" s="11" t="s">
        <v>29</v>
      </c>
      <c r="AA23" s="8" t="s">
        <v>36</v>
      </c>
      <c r="AB23" s="136" t="s">
        <v>32</v>
      </c>
      <c r="AC23" s="156" t="s">
        <v>68</v>
      </c>
      <c r="AD23" s="12">
        <v>15890</v>
      </c>
      <c r="AE23" s="12">
        <f t="shared" si="8"/>
        <v>2499.119999999999</v>
      </c>
      <c r="AF23" s="298">
        <v>13390.880000000001</v>
      </c>
      <c r="AG23" s="12">
        <v>250</v>
      </c>
      <c r="AH23" s="287">
        <f t="shared" si="9"/>
        <v>12630</v>
      </c>
      <c r="AI23" s="287">
        <f t="shared" si="10"/>
        <v>12825</v>
      </c>
      <c r="AJ23" s="287">
        <f t="shared" si="15"/>
        <v>12429</v>
      </c>
      <c r="AK23" s="287">
        <f t="shared" si="11"/>
        <v>10413</v>
      </c>
      <c r="AL23" s="79">
        <f t="shared" si="12"/>
        <v>478.79999999999927</v>
      </c>
      <c r="AM23" s="79">
        <f t="shared" si="13"/>
        <v>487</v>
      </c>
      <c r="AN23" s="311"/>
      <c r="AO23" s="192">
        <v>94</v>
      </c>
      <c r="AP23" s="182">
        <f t="shared" si="14"/>
        <v>84.600000000000009</v>
      </c>
      <c r="AQ23" s="121"/>
      <c r="AR23" s="122"/>
      <c r="AS23" s="122"/>
      <c r="AT23" s="123"/>
      <c r="AU23" s="7"/>
      <c r="AV23" s="7"/>
      <c r="AW23" s="122"/>
    </row>
    <row r="24" spans="1:84" s="25" customFormat="1" ht="39.75" customHeight="1" thickBot="1">
      <c r="A24" s="388"/>
      <c r="B24" s="89">
        <v>21950</v>
      </c>
      <c r="C24" s="64" t="s">
        <v>117</v>
      </c>
      <c r="D24" s="26" t="s">
        <v>2</v>
      </c>
      <c r="E24" s="26" t="s">
        <v>15</v>
      </c>
      <c r="F24" s="26" t="s">
        <v>14</v>
      </c>
      <c r="G24" s="27" t="s">
        <v>11</v>
      </c>
      <c r="H24" s="28" t="s">
        <v>35</v>
      </c>
      <c r="I24" s="29" t="s">
        <v>30</v>
      </c>
      <c r="J24" s="29" t="s">
        <v>51</v>
      </c>
      <c r="K24" s="9" t="s">
        <v>23</v>
      </c>
      <c r="L24" s="10" t="s">
        <v>34</v>
      </c>
      <c r="M24" s="10" t="s">
        <v>17</v>
      </c>
      <c r="N24" s="152" t="s">
        <v>12</v>
      </c>
      <c r="O24" s="155" t="s">
        <v>6</v>
      </c>
      <c r="P24" s="10" t="s">
        <v>19</v>
      </c>
      <c r="Q24" s="10" t="s">
        <v>52</v>
      </c>
      <c r="R24" s="10"/>
      <c r="S24" s="10" t="s">
        <v>13</v>
      </c>
      <c r="T24" s="10" t="s">
        <v>38</v>
      </c>
      <c r="U24" s="10" t="s">
        <v>103</v>
      </c>
      <c r="V24" s="8"/>
      <c r="W24" s="8"/>
      <c r="X24" s="8" t="s">
        <v>65</v>
      </c>
      <c r="Y24" s="9"/>
      <c r="Z24" s="11" t="s">
        <v>29</v>
      </c>
      <c r="AA24" s="8"/>
      <c r="AB24" s="136"/>
      <c r="AC24" s="156"/>
      <c r="AD24" s="12">
        <v>15890</v>
      </c>
      <c r="AE24" s="12">
        <f t="shared" si="8"/>
        <v>2495.2799999999988</v>
      </c>
      <c r="AF24" s="298">
        <v>13394.720000000001</v>
      </c>
      <c r="AG24" s="12">
        <v>250</v>
      </c>
      <c r="AH24" s="287">
        <f t="shared" si="9"/>
        <v>12610</v>
      </c>
      <c r="AI24" s="287">
        <f t="shared" si="10"/>
        <v>12805</v>
      </c>
      <c r="AJ24" s="287">
        <f t="shared" si="15"/>
        <v>12409</v>
      </c>
      <c r="AK24" s="287">
        <f t="shared" si="11"/>
        <v>10397</v>
      </c>
      <c r="AL24" s="79">
        <f t="shared" si="12"/>
        <v>503.60000000000036</v>
      </c>
      <c r="AM24" s="79">
        <f t="shared" si="13"/>
        <v>511.79999999999927</v>
      </c>
      <c r="AN24" s="311"/>
      <c r="AO24" s="192">
        <v>102</v>
      </c>
      <c r="AP24" s="182">
        <f t="shared" si="14"/>
        <v>99.96</v>
      </c>
      <c r="AQ24" s="7"/>
      <c r="AR24" s="7"/>
      <c r="AS24" s="7"/>
      <c r="AT24" s="7"/>
      <c r="AU24" s="7"/>
      <c r="AV24" s="7"/>
      <c r="AW24" s="7"/>
    </row>
    <row r="25" spans="1:84" s="25" customFormat="1" ht="39.75" customHeight="1" thickBot="1">
      <c r="A25" s="388"/>
      <c r="B25" s="89">
        <v>21952</v>
      </c>
      <c r="C25" s="64" t="s">
        <v>118</v>
      </c>
      <c r="D25" s="26" t="s">
        <v>10</v>
      </c>
      <c r="E25" s="26" t="s">
        <v>15</v>
      </c>
      <c r="F25" s="26" t="s">
        <v>14</v>
      </c>
      <c r="G25" s="27" t="s">
        <v>11</v>
      </c>
      <c r="H25" s="28" t="s">
        <v>35</v>
      </c>
      <c r="I25" s="29" t="s">
        <v>30</v>
      </c>
      <c r="J25" s="29" t="s">
        <v>51</v>
      </c>
      <c r="K25" s="9" t="s">
        <v>23</v>
      </c>
      <c r="L25" s="10" t="s">
        <v>34</v>
      </c>
      <c r="M25" s="10" t="s">
        <v>16</v>
      </c>
      <c r="N25" s="152" t="s">
        <v>12</v>
      </c>
      <c r="O25" s="155" t="s">
        <v>6</v>
      </c>
      <c r="P25" s="10" t="s">
        <v>19</v>
      </c>
      <c r="Q25" s="10" t="s">
        <v>53</v>
      </c>
      <c r="R25" s="10"/>
      <c r="S25" s="10" t="s">
        <v>13</v>
      </c>
      <c r="T25" s="10" t="s">
        <v>38</v>
      </c>
      <c r="U25" s="10" t="s">
        <v>104</v>
      </c>
      <c r="V25" s="8" t="s">
        <v>47</v>
      </c>
      <c r="W25" s="8" t="s">
        <v>63</v>
      </c>
      <c r="X25" s="8" t="s">
        <v>65</v>
      </c>
      <c r="Y25" s="9" t="s">
        <v>24</v>
      </c>
      <c r="Z25" s="11" t="s">
        <v>29</v>
      </c>
      <c r="AA25" s="8" t="s">
        <v>36</v>
      </c>
      <c r="AB25" s="136" t="s">
        <v>32</v>
      </c>
      <c r="AC25" s="156" t="s">
        <v>68</v>
      </c>
      <c r="AD25" s="12">
        <v>16890</v>
      </c>
      <c r="AE25" s="12">
        <f t="shared" si="8"/>
        <v>2656.5592518102894</v>
      </c>
      <c r="AF25" s="298">
        <v>14233.440748189711</v>
      </c>
      <c r="AG25" s="12">
        <v>250</v>
      </c>
      <c r="AH25" s="287">
        <f t="shared" si="9"/>
        <v>13412</v>
      </c>
      <c r="AI25" s="287">
        <f t="shared" si="10"/>
        <v>13608</v>
      </c>
      <c r="AJ25" s="287">
        <f t="shared" si="15"/>
        <v>13211</v>
      </c>
      <c r="AK25" s="287">
        <f t="shared" si="11"/>
        <v>11069</v>
      </c>
      <c r="AL25" s="79">
        <f t="shared" si="12"/>
        <v>509.11999999999898</v>
      </c>
      <c r="AM25" s="79">
        <f t="shared" si="13"/>
        <v>516.08000000000175</v>
      </c>
      <c r="AN25" s="311"/>
      <c r="AO25" s="192">
        <v>98</v>
      </c>
      <c r="AP25" s="182">
        <f t="shared" si="14"/>
        <v>88.2</v>
      </c>
      <c r="AQ25" s="7"/>
      <c r="AR25" s="7"/>
      <c r="AS25" s="7"/>
      <c r="AT25" s="7"/>
      <c r="AU25" s="7"/>
      <c r="AV25" s="7"/>
      <c r="AW25" s="7"/>
    </row>
    <row r="26" spans="1:84" s="25" customFormat="1" ht="39.75" customHeight="1" thickBot="1">
      <c r="A26" s="389"/>
      <c r="B26" s="95">
        <v>21992</v>
      </c>
      <c r="C26" s="96" t="s">
        <v>119</v>
      </c>
      <c r="D26" s="210" t="s">
        <v>10</v>
      </c>
      <c r="E26" s="210" t="s">
        <v>15</v>
      </c>
      <c r="F26" s="210" t="s">
        <v>14</v>
      </c>
      <c r="G26" s="211" t="s">
        <v>11</v>
      </c>
      <c r="H26" s="212" t="s">
        <v>35</v>
      </c>
      <c r="I26" s="213" t="s">
        <v>67</v>
      </c>
      <c r="J26" s="212" t="s">
        <v>51</v>
      </c>
      <c r="K26" s="137" t="s">
        <v>23</v>
      </c>
      <c r="L26" s="138" t="s">
        <v>34</v>
      </c>
      <c r="M26" s="138" t="s">
        <v>16</v>
      </c>
      <c r="N26" s="214" t="s">
        <v>12</v>
      </c>
      <c r="O26" s="215" t="s">
        <v>6</v>
      </c>
      <c r="P26" s="139" t="s">
        <v>19</v>
      </c>
      <c r="Q26" s="139" t="s">
        <v>53</v>
      </c>
      <c r="R26" s="139" t="s">
        <v>46</v>
      </c>
      <c r="S26" s="139" t="s">
        <v>13</v>
      </c>
      <c r="T26" s="139" t="s">
        <v>38</v>
      </c>
      <c r="U26" s="139" t="s">
        <v>104</v>
      </c>
      <c r="V26" s="139" t="s">
        <v>47</v>
      </c>
      <c r="W26" s="139" t="s">
        <v>63</v>
      </c>
      <c r="X26" s="139" t="s">
        <v>65</v>
      </c>
      <c r="Y26" s="137" t="s">
        <v>66</v>
      </c>
      <c r="Z26" s="140" t="s">
        <v>29</v>
      </c>
      <c r="AA26" s="139" t="s">
        <v>36</v>
      </c>
      <c r="AB26" s="216" t="s">
        <v>32</v>
      </c>
      <c r="AC26" s="217" t="s">
        <v>68</v>
      </c>
      <c r="AD26" s="218">
        <v>17290</v>
      </c>
      <c r="AE26" s="218">
        <f t="shared" si="8"/>
        <v>2719.4400000000005</v>
      </c>
      <c r="AF26" s="300">
        <v>14570.56</v>
      </c>
      <c r="AG26" s="218">
        <v>250</v>
      </c>
      <c r="AH26" s="288">
        <f t="shared" si="9"/>
        <v>13725</v>
      </c>
      <c r="AI26" s="288">
        <f t="shared" si="10"/>
        <v>13921</v>
      </c>
      <c r="AJ26" s="288">
        <f t="shared" si="15"/>
        <v>13524</v>
      </c>
      <c r="AK26" s="288">
        <f t="shared" si="11"/>
        <v>11331</v>
      </c>
      <c r="AL26" s="80">
        <f t="shared" si="12"/>
        <v>521</v>
      </c>
      <c r="AM26" s="80">
        <f t="shared" si="13"/>
        <v>527.95999999999913</v>
      </c>
      <c r="AN26" s="311"/>
      <c r="AO26" s="193">
        <v>98</v>
      </c>
      <c r="AP26" s="196">
        <f t="shared" si="14"/>
        <v>88.2</v>
      </c>
      <c r="AQ26" s="7"/>
      <c r="AR26" s="7"/>
      <c r="AS26" s="7"/>
      <c r="AT26" s="7"/>
      <c r="AU26" s="7"/>
      <c r="AV26" s="7"/>
      <c r="AW26" s="7"/>
    </row>
    <row r="27" spans="1:84" s="25" customFormat="1" ht="39.75" customHeight="1" thickBot="1">
      <c r="A27" s="200"/>
      <c r="B27" s="201"/>
      <c r="C27" s="202"/>
      <c r="D27" s="203"/>
      <c r="E27" s="203"/>
      <c r="F27" s="203"/>
      <c r="G27" s="204"/>
      <c r="H27" s="205"/>
      <c r="I27" s="206"/>
      <c r="J27" s="205"/>
      <c r="K27" s="19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6"/>
      <c r="AA27" s="18"/>
      <c r="AB27" s="207"/>
      <c r="AC27" s="16"/>
      <c r="AD27" s="17"/>
      <c r="AE27" s="17"/>
      <c r="AF27" s="302"/>
      <c r="AG27" s="17"/>
      <c r="AH27" s="17"/>
      <c r="AI27" s="17"/>
      <c r="AJ27" s="17"/>
      <c r="AK27" s="17"/>
      <c r="AL27" s="181"/>
      <c r="AM27" s="181"/>
      <c r="AO27" s="208"/>
      <c r="AP27" s="209"/>
      <c r="AQ27" s="7"/>
      <c r="AR27" s="7"/>
      <c r="AS27" s="7"/>
      <c r="AT27" s="7"/>
      <c r="AU27" s="7"/>
      <c r="AV27" s="7"/>
      <c r="AW27" s="7"/>
    </row>
    <row r="28" spans="1:84" s="68" customFormat="1" ht="33.75" customHeight="1" thickBot="1">
      <c r="A28" s="170"/>
      <c r="B28" s="390" t="s">
        <v>79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63"/>
      <c r="AE28" s="363"/>
      <c r="AF28" s="304"/>
      <c r="AG28" s="363"/>
      <c r="AH28" s="290"/>
      <c r="AI28" s="290"/>
      <c r="AJ28" s="290"/>
      <c r="AK28" s="290"/>
      <c r="AL28" s="191"/>
      <c r="AM28" s="191"/>
      <c r="AN28" s="191"/>
      <c r="AO28" s="191"/>
      <c r="AP28" s="186"/>
      <c r="AQ28" s="7"/>
      <c r="AR28" s="7"/>
      <c r="AS28" s="7"/>
      <c r="AT28" s="7"/>
      <c r="AU28" s="7"/>
      <c r="AV28" s="7"/>
      <c r="AW28" s="7"/>
    </row>
    <row r="29" spans="1:84" s="36" customFormat="1" ht="39.75" customHeight="1">
      <c r="A29" s="171"/>
      <c r="B29" s="131">
        <v>87101</v>
      </c>
      <c r="C29" s="132" t="s">
        <v>80</v>
      </c>
      <c r="D29" s="30" t="s">
        <v>2</v>
      </c>
      <c r="E29" s="31" t="s">
        <v>11</v>
      </c>
      <c r="F29" s="31" t="s">
        <v>35</v>
      </c>
      <c r="G29" s="31" t="s">
        <v>14</v>
      </c>
      <c r="H29" s="31" t="s">
        <v>30</v>
      </c>
      <c r="I29" s="31" t="s">
        <v>51</v>
      </c>
      <c r="J29" s="31" t="s">
        <v>23</v>
      </c>
      <c r="K29" s="31" t="s">
        <v>43</v>
      </c>
      <c r="L29" s="31" t="s">
        <v>17</v>
      </c>
      <c r="M29" s="31" t="s">
        <v>12</v>
      </c>
      <c r="N29" s="31" t="s">
        <v>6</v>
      </c>
      <c r="O29" s="32" t="s">
        <v>39</v>
      </c>
      <c r="P29" s="31" t="s">
        <v>19</v>
      </c>
      <c r="Q29" s="31" t="s">
        <v>13</v>
      </c>
      <c r="R29" s="31" t="s">
        <v>32</v>
      </c>
      <c r="S29" s="31"/>
      <c r="T29" s="31"/>
      <c r="U29" s="31"/>
      <c r="V29" s="31" t="s">
        <v>50</v>
      </c>
      <c r="W29" s="32"/>
      <c r="X29" s="32"/>
      <c r="Y29" s="32"/>
      <c r="Z29" s="32"/>
      <c r="AA29" s="33"/>
      <c r="AB29" s="33"/>
      <c r="AC29" s="34"/>
      <c r="AD29" s="35">
        <v>15990</v>
      </c>
      <c r="AE29" s="35">
        <f t="shared" ref="AE29:AE32" si="16">AD29-AF29</f>
        <v>1000</v>
      </c>
      <c r="AF29" s="305">
        <v>14990</v>
      </c>
      <c r="AG29" s="35">
        <v>300</v>
      </c>
      <c r="AH29" s="285">
        <f t="shared" ref="AH29:AH34" si="17">ROUNDUP(($AD29+$AQ$1)/(1+0.24+IF(14000*(1+0.24+0.04*IF($AO29&lt;101,0.95,IF($AO29&lt;121,1,IF($AO29&lt;141,1.1,IF($AO29&lt;161,1.2,IF($AO29&lt;181,1.3,1.4))))))&gt;=($AD29+$AQ$1),0.04,IF(17000*(1+0.24+0.08*IF($AO29&lt;101,0.95,IF($AO29&lt;121,1,IF($AO29&lt;141,1.1,IF($AO29&lt;161,1.2,IF($AO29&lt;181,1.3,1.4))))))&gt;=($AD29+$AQ$1),0.08,IF(20000*(1+0.24+0.16*IF($AO29&lt;101,0.95,IF($AO29&lt;121,1,IF($AO29&lt;141,1.1,IF($AO29&lt;161,1.2,IF($AO29&lt;181,1.3,1.4))))))&gt;=($AD29+$AQ$1),0.16,IF(25000*(1+0.24+0.24*IF($AO29&lt;101,0.95,IF($AO29&lt;121,1,IF($AO29&lt;141,1.1,IF($AO29&lt;161,1.2,IF($AO29&lt;181,1.3,1.4))))))&gt;=($AD29+$AQ$1),0.24,0.32))))*IF($AO29&lt;101,0.95,IF($AO29&lt;121,1,IF($AO29&lt;141,1.1,IF($AO29&lt;161,1.2,IF($AO29&lt;181,1.3,1.4)))))),0)</f>
        <v>12688</v>
      </c>
      <c r="AI29" s="285">
        <f t="shared" ref="AI29:AI34" si="18">ROUNDUP((($AD29+$AQ$1)+AG29)/(1+0.24+IF(14000*(1+0.24+0.04*IF($AO29&lt;101,0.95,IF($AO29&lt;121,1,IF($AO29&lt;141,1.1,IF($AO29&lt;161,1.2,IF($AO29&lt;181,1.3,1.4))))))&gt;=($AD29+$AQ$1),0.04,IF(17000*(1+0.24+0.08*IF($AO29&lt;101,0.95,IF($AO29&lt;121,1,IF($AO29&lt;141,1.1,IF($AO29&lt;161,1.2,IF($AO29&lt;181,1.3,1.4))))))&gt;=($AD29+$AQ$1),0.08,IF(20000*(1+0.24+0.16*IF($AO29&lt;101,0.95,IF($AO29&lt;121,1,IF($AO29&lt;141,1.1,IF($AO29&lt;161,1.2,IF($AO29&lt;181,1.3,1.4))))))&gt;=($AD29+$AQ$1),0.16,IF(25000*(1+0.24+0.24*IF($AO29&lt;101,0.95,IF($AO29&lt;121,1,IF($AO29&lt;141,1.1,IF($AO29&lt;161,1.2,IF($AO29&lt;181,1.3,1.4))))))&gt;=($AD29+$AQ$1),0.24,0.32))))*IF($AO29&lt;101,0.95,IF($AO29&lt;121,1,IF($AO29&lt;141,1.1,IF($AO29&lt;161,1.2,IF($AO29&lt;181,1.3,1.4)))))),0)</f>
        <v>12922</v>
      </c>
      <c r="AJ29" s="285">
        <f t="shared" ref="AJ29:AJ34" si="19">ROUNDUP(((AD29-AL29)/1.24),0)</f>
        <v>12487</v>
      </c>
      <c r="AK29" s="285">
        <f t="shared" ref="AK29:AK34" si="20">ROUNDUP(AH29-((AE29+$AQ$1)/1.24),0)</f>
        <v>11680</v>
      </c>
      <c r="AL29" s="81">
        <f t="shared" ref="AL29:AL34" si="21">AD29+$AQ$1-(AH29)*1.24</f>
        <v>506.88000000000102</v>
      </c>
      <c r="AM29" s="81">
        <f t="shared" ref="AM29:AM34" si="22">AD29+$AQ$1+AG29-(AI29)*1.24</f>
        <v>516.71999999999935</v>
      </c>
      <c r="AN29" s="250"/>
      <c r="AO29" s="195">
        <v>109</v>
      </c>
      <c r="AP29" s="184">
        <f t="shared" ref="AP29:AP34" si="23">IF(AO29&lt;=100,E$92*AO29,IF(AO29&lt;=120,AO29*E$95,IF(AO29&lt;=140,AO29*E$96,IF(AO29&lt;=160,AO29*E$97,IF(AO29&lt;=180,AO29*E$98,"check")))))</f>
        <v>106.82</v>
      </c>
      <c r="AQ29" s="7"/>
      <c r="AR29" s="7"/>
      <c r="AS29" s="7"/>
      <c r="AT29" s="7"/>
      <c r="AU29" s="7"/>
      <c r="AV29" s="7"/>
      <c r="AW29" s="7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</row>
    <row r="30" spans="1:84" s="36" customFormat="1" ht="39.75" hidden="1" customHeight="1" thickBot="1">
      <c r="A30" s="171"/>
      <c r="B30" s="83">
        <v>87201</v>
      </c>
      <c r="C30" s="130" t="s">
        <v>81</v>
      </c>
      <c r="D30" s="43" t="s">
        <v>20</v>
      </c>
      <c r="E30" s="20" t="s">
        <v>11</v>
      </c>
      <c r="F30" s="20" t="s">
        <v>35</v>
      </c>
      <c r="G30" s="20" t="s">
        <v>14</v>
      </c>
      <c r="H30" s="20" t="s">
        <v>30</v>
      </c>
      <c r="I30" s="20" t="s">
        <v>51</v>
      </c>
      <c r="J30" s="20" t="s">
        <v>23</v>
      </c>
      <c r="K30" s="20" t="s">
        <v>43</v>
      </c>
      <c r="L30" s="20" t="s">
        <v>17</v>
      </c>
      <c r="M30" s="20" t="s">
        <v>12</v>
      </c>
      <c r="N30" s="20" t="s">
        <v>6</v>
      </c>
      <c r="O30" s="38" t="s">
        <v>39</v>
      </c>
      <c r="P30" s="20" t="s">
        <v>19</v>
      </c>
      <c r="Q30" s="20" t="s">
        <v>13</v>
      </c>
      <c r="R30" s="20" t="s">
        <v>32</v>
      </c>
      <c r="S30" s="20" t="s">
        <v>28</v>
      </c>
      <c r="T30" s="20" t="s">
        <v>57</v>
      </c>
      <c r="U30" s="20" t="s">
        <v>31</v>
      </c>
      <c r="V30" s="38" t="s">
        <v>86</v>
      </c>
      <c r="W30" s="38" t="s">
        <v>21</v>
      </c>
      <c r="X30" s="38" t="s">
        <v>29</v>
      </c>
      <c r="Y30" s="38" t="s">
        <v>26</v>
      </c>
      <c r="Z30" s="20" t="s">
        <v>42</v>
      </c>
      <c r="AA30" s="39" t="s">
        <v>40</v>
      </c>
      <c r="AB30" s="39" t="s">
        <v>60</v>
      </c>
      <c r="AC30" s="40" t="s">
        <v>87</v>
      </c>
      <c r="AD30" s="41">
        <v>17660</v>
      </c>
      <c r="AE30" s="41">
        <f t="shared" si="16"/>
        <v>500</v>
      </c>
      <c r="AF30" s="306">
        <v>17160</v>
      </c>
      <c r="AG30" s="41">
        <v>0</v>
      </c>
      <c r="AH30" s="287">
        <f t="shared" si="17"/>
        <v>13993</v>
      </c>
      <c r="AI30" s="287">
        <f t="shared" si="18"/>
        <v>13993</v>
      </c>
      <c r="AJ30" s="287">
        <f t="shared" si="19"/>
        <v>13792</v>
      </c>
      <c r="AK30" s="287">
        <f t="shared" si="20"/>
        <v>13389</v>
      </c>
      <c r="AL30" s="79">
        <f t="shared" si="21"/>
        <v>558.68000000000029</v>
      </c>
      <c r="AM30" s="79">
        <f t="shared" si="22"/>
        <v>558.68000000000029</v>
      </c>
      <c r="AN30" s="251"/>
      <c r="AO30" s="192">
        <v>115</v>
      </c>
      <c r="AP30" s="182">
        <f t="shared" si="23"/>
        <v>112.7</v>
      </c>
      <c r="AQ30" s="7"/>
      <c r="AR30" s="7"/>
      <c r="AS30" s="7"/>
      <c r="AT30" s="7"/>
      <c r="AU30" s="7"/>
      <c r="AV30" s="7"/>
      <c r="AW30" s="7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</row>
    <row r="31" spans="1:84" s="36" customFormat="1" ht="39.75" customHeight="1">
      <c r="A31" s="171"/>
      <c r="B31" s="83">
        <v>85751</v>
      </c>
      <c r="C31" s="130" t="s">
        <v>82</v>
      </c>
      <c r="D31" s="20" t="s">
        <v>2</v>
      </c>
      <c r="E31" s="20" t="s">
        <v>11</v>
      </c>
      <c r="F31" s="20" t="s">
        <v>35</v>
      </c>
      <c r="G31" s="20" t="s">
        <v>14</v>
      </c>
      <c r="H31" s="20" t="s">
        <v>30</v>
      </c>
      <c r="I31" s="20" t="s">
        <v>51</v>
      </c>
      <c r="J31" s="20" t="s">
        <v>23</v>
      </c>
      <c r="K31" s="20" t="s">
        <v>43</v>
      </c>
      <c r="L31" s="20" t="s">
        <v>17</v>
      </c>
      <c r="M31" s="20" t="s">
        <v>12</v>
      </c>
      <c r="N31" s="20"/>
      <c r="O31" s="38" t="s">
        <v>48</v>
      </c>
      <c r="P31" s="20" t="s">
        <v>19</v>
      </c>
      <c r="Q31" s="20" t="s">
        <v>13</v>
      </c>
      <c r="R31" s="42"/>
      <c r="S31" s="20"/>
      <c r="T31" s="20"/>
      <c r="U31" s="20"/>
      <c r="V31" s="20" t="s">
        <v>50</v>
      </c>
      <c r="W31" s="38"/>
      <c r="X31" s="38"/>
      <c r="Y31" s="38"/>
      <c r="Z31" s="38"/>
      <c r="AA31" s="38"/>
      <c r="AB31" s="38"/>
      <c r="AC31" s="38"/>
      <c r="AD31" s="41">
        <v>15990</v>
      </c>
      <c r="AE31" s="41">
        <f t="shared" si="16"/>
        <v>1000</v>
      </c>
      <c r="AF31" s="306">
        <v>14990</v>
      </c>
      <c r="AG31" s="41">
        <v>300</v>
      </c>
      <c r="AH31" s="287">
        <f t="shared" si="17"/>
        <v>12688</v>
      </c>
      <c r="AI31" s="287">
        <f t="shared" si="18"/>
        <v>12922</v>
      </c>
      <c r="AJ31" s="287">
        <f t="shared" si="19"/>
        <v>12487</v>
      </c>
      <c r="AK31" s="287">
        <f t="shared" si="20"/>
        <v>11680</v>
      </c>
      <c r="AL31" s="79">
        <f t="shared" si="21"/>
        <v>506.88000000000102</v>
      </c>
      <c r="AM31" s="79">
        <f t="shared" si="22"/>
        <v>516.71999999999935</v>
      </c>
      <c r="AN31" s="251"/>
      <c r="AO31" s="192">
        <v>109</v>
      </c>
      <c r="AP31" s="182">
        <f t="shared" si="23"/>
        <v>106.82</v>
      </c>
      <c r="AQ31" s="7"/>
      <c r="AR31" s="7"/>
      <c r="AS31" s="7"/>
      <c r="AT31" s="7"/>
      <c r="AU31" s="124"/>
      <c r="AV31" s="124"/>
      <c r="AW31" s="7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</row>
    <row r="32" spans="1:84" s="36" customFormat="1" ht="39.75" customHeight="1">
      <c r="A32" s="171"/>
      <c r="B32" s="83">
        <v>85711</v>
      </c>
      <c r="C32" s="130" t="s">
        <v>71</v>
      </c>
      <c r="D32" s="20" t="s">
        <v>2</v>
      </c>
      <c r="E32" s="20" t="s">
        <v>11</v>
      </c>
      <c r="F32" s="20" t="s">
        <v>35</v>
      </c>
      <c r="G32" s="20" t="s">
        <v>14</v>
      </c>
      <c r="H32" s="20" t="s">
        <v>30</v>
      </c>
      <c r="I32" s="20" t="s">
        <v>51</v>
      </c>
      <c r="J32" s="20" t="s">
        <v>23</v>
      </c>
      <c r="K32" s="20" t="s">
        <v>43</v>
      </c>
      <c r="L32" s="20" t="s">
        <v>17</v>
      </c>
      <c r="M32" s="20" t="s">
        <v>12</v>
      </c>
      <c r="N32" s="20" t="s">
        <v>6</v>
      </c>
      <c r="O32" s="9" t="s">
        <v>39</v>
      </c>
      <c r="P32" s="20" t="s">
        <v>19</v>
      </c>
      <c r="Q32" s="20" t="s">
        <v>13</v>
      </c>
      <c r="R32" s="42"/>
      <c r="S32" s="20" t="s">
        <v>27</v>
      </c>
      <c r="T32" s="20"/>
      <c r="U32" s="20"/>
      <c r="V32" s="20" t="s">
        <v>86</v>
      </c>
      <c r="W32" s="38" t="s">
        <v>21</v>
      </c>
      <c r="X32" s="38"/>
      <c r="Y32" s="38"/>
      <c r="Z32" s="38"/>
      <c r="AA32" s="38"/>
      <c r="AB32" s="38"/>
      <c r="AC32" s="38"/>
      <c r="AD32" s="41">
        <v>16490</v>
      </c>
      <c r="AE32" s="41">
        <f t="shared" si="16"/>
        <v>1000</v>
      </c>
      <c r="AF32" s="306">
        <v>15490</v>
      </c>
      <c r="AG32" s="41">
        <v>300</v>
      </c>
      <c r="AH32" s="287">
        <f t="shared" si="17"/>
        <v>13079</v>
      </c>
      <c r="AI32" s="287">
        <f t="shared" si="18"/>
        <v>13313</v>
      </c>
      <c r="AJ32" s="287">
        <f t="shared" si="19"/>
        <v>12878</v>
      </c>
      <c r="AK32" s="287">
        <f t="shared" si="20"/>
        <v>12071</v>
      </c>
      <c r="AL32" s="79">
        <f t="shared" si="21"/>
        <v>522.04000000000087</v>
      </c>
      <c r="AM32" s="79">
        <f t="shared" si="22"/>
        <v>531.88000000000102</v>
      </c>
      <c r="AN32" s="251"/>
      <c r="AO32" s="192">
        <v>109</v>
      </c>
      <c r="AP32" s="182">
        <f t="shared" si="23"/>
        <v>106.82</v>
      </c>
      <c r="AQ32" s="124"/>
      <c r="AR32" s="124"/>
      <c r="AS32" s="124"/>
      <c r="AT32" s="124"/>
      <c r="AU32" s="7"/>
      <c r="AV32" s="7"/>
      <c r="AW32" s="124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</row>
    <row r="33" spans="1:84" s="36" customFormat="1" ht="39.75" hidden="1" customHeight="1">
      <c r="A33" s="171"/>
      <c r="B33" s="83">
        <v>88901</v>
      </c>
      <c r="C33" s="130" t="s">
        <v>83</v>
      </c>
      <c r="D33" s="20" t="s">
        <v>20</v>
      </c>
      <c r="E33" s="20" t="s">
        <v>11</v>
      </c>
      <c r="F33" s="20" t="s">
        <v>35</v>
      </c>
      <c r="G33" s="20" t="s">
        <v>14</v>
      </c>
      <c r="H33" s="20" t="s">
        <v>30</v>
      </c>
      <c r="I33" s="20" t="s">
        <v>51</v>
      </c>
      <c r="J33" s="20" t="s">
        <v>23</v>
      </c>
      <c r="K33" s="20" t="s">
        <v>43</v>
      </c>
      <c r="L33" s="20" t="s">
        <v>17</v>
      </c>
      <c r="M33" s="20" t="s">
        <v>12</v>
      </c>
      <c r="N33" s="20" t="s">
        <v>6</v>
      </c>
      <c r="O33" s="9" t="s">
        <v>39</v>
      </c>
      <c r="P33" s="20" t="s">
        <v>19</v>
      </c>
      <c r="Q33" s="20" t="s">
        <v>13</v>
      </c>
      <c r="R33" s="42"/>
      <c r="S33" s="20" t="s">
        <v>28</v>
      </c>
      <c r="T33" s="20" t="s">
        <v>57</v>
      </c>
      <c r="U33" s="20" t="s">
        <v>31</v>
      </c>
      <c r="V33" s="20" t="s">
        <v>86</v>
      </c>
      <c r="W33" s="38" t="s">
        <v>21</v>
      </c>
      <c r="X33" s="38" t="s">
        <v>29</v>
      </c>
      <c r="Y33" s="38" t="s">
        <v>26</v>
      </c>
      <c r="Z33" s="38" t="s">
        <v>42</v>
      </c>
      <c r="AA33" s="38" t="s">
        <v>40</v>
      </c>
      <c r="AB33" s="38" t="s">
        <v>60</v>
      </c>
      <c r="AC33" s="38" t="s">
        <v>87</v>
      </c>
      <c r="AD33" s="41">
        <v>19990</v>
      </c>
      <c r="AE33" s="41">
        <f>AD33-AF33</f>
        <v>1000</v>
      </c>
      <c r="AF33" s="306">
        <v>18990</v>
      </c>
      <c r="AG33" s="41">
        <v>300</v>
      </c>
      <c r="AH33" s="287">
        <f t="shared" si="17"/>
        <v>15334</v>
      </c>
      <c r="AI33" s="287">
        <f t="shared" si="18"/>
        <v>15561</v>
      </c>
      <c r="AJ33" s="287">
        <f t="shared" si="19"/>
        <v>15133</v>
      </c>
      <c r="AK33" s="287">
        <f t="shared" si="20"/>
        <v>14326</v>
      </c>
      <c r="AL33" s="79">
        <f t="shared" si="21"/>
        <v>1225.8400000000001</v>
      </c>
      <c r="AM33" s="79">
        <f t="shared" si="22"/>
        <v>1244.3600000000006</v>
      </c>
      <c r="AN33" s="251"/>
      <c r="AO33" s="192">
        <v>104</v>
      </c>
      <c r="AP33" s="182">
        <f t="shared" si="23"/>
        <v>101.92</v>
      </c>
      <c r="AQ33" s="124"/>
      <c r="AR33" s="124"/>
      <c r="AS33" s="124"/>
      <c r="AT33" s="124"/>
      <c r="AU33" s="7"/>
      <c r="AV33" s="7"/>
      <c r="AW33" s="124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</row>
    <row r="34" spans="1:84" s="36" customFormat="1" ht="39.75" customHeight="1" thickBot="1">
      <c r="A34" s="171"/>
      <c r="B34" s="291">
        <v>85800</v>
      </c>
      <c r="C34" s="362" t="s">
        <v>136</v>
      </c>
      <c r="D34" s="292" t="s">
        <v>20</v>
      </c>
      <c r="E34" s="158" t="s">
        <v>11</v>
      </c>
      <c r="F34" s="158" t="s">
        <v>35</v>
      </c>
      <c r="G34" s="158" t="s">
        <v>14</v>
      </c>
      <c r="H34" s="158" t="s">
        <v>30</v>
      </c>
      <c r="I34" s="158" t="s">
        <v>51</v>
      </c>
      <c r="J34" s="158" t="s">
        <v>23</v>
      </c>
      <c r="K34" s="158" t="s">
        <v>44</v>
      </c>
      <c r="L34" s="158" t="s">
        <v>17</v>
      </c>
      <c r="M34" s="158" t="s">
        <v>41</v>
      </c>
      <c r="N34" s="158" t="s">
        <v>6</v>
      </c>
      <c r="O34" s="226" t="s">
        <v>39</v>
      </c>
      <c r="P34" s="158" t="s">
        <v>19</v>
      </c>
      <c r="Q34" s="158" t="s">
        <v>13</v>
      </c>
      <c r="R34" s="158" t="s">
        <v>144</v>
      </c>
      <c r="S34" s="158" t="s">
        <v>143</v>
      </c>
      <c r="T34" s="158" t="s">
        <v>57</v>
      </c>
      <c r="U34" s="158" t="s">
        <v>31</v>
      </c>
      <c r="V34" s="226" t="s">
        <v>86</v>
      </c>
      <c r="W34" s="226" t="s">
        <v>21</v>
      </c>
      <c r="X34" s="226" t="s">
        <v>29</v>
      </c>
      <c r="Y34" s="226" t="s">
        <v>26</v>
      </c>
      <c r="Z34" s="158" t="s">
        <v>42</v>
      </c>
      <c r="AA34" s="293" t="s">
        <v>40</v>
      </c>
      <c r="AB34" s="293" t="s">
        <v>60</v>
      </c>
      <c r="AC34" s="227" t="s">
        <v>87</v>
      </c>
      <c r="AD34" s="294">
        <v>22490</v>
      </c>
      <c r="AE34" s="294">
        <f>AD34-AF34</f>
        <v>0</v>
      </c>
      <c r="AF34" s="307">
        <v>22490</v>
      </c>
      <c r="AG34" s="294">
        <v>0</v>
      </c>
      <c r="AH34" s="288">
        <f t="shared" si="17"/>
        <v>16920</v>
      </c>
      <c r="AI34" s="288">
        <f t="shared" si="18"/>
        <v>16920</v>
      </c>
      <c r="AJ34" s="288">
        <f t="shared" si="19"/>
        <v>16719</v>
      </c>
      <c r="AK34" s="288">
        <f t="shared" si="20"/>
        <v>16719</v>
      </c>
      <c r="AL34" s="80">
        <f t="shared" si="21"/>
        <v>1759.2000000000007</v>
      </c>
      <c r="AM34" s="80">
        <f t="shared" si="22"/>
        <v>1759.2000000000007</v>
      </c>
      <c r="AN34" s="252"/>
      <c r="AO34" s="193">
        <v>171</v>
      </c>
      <c r="AP34" s="196">
        <f t="shared" si="23"/>
        <v>418.95000000000005</v>
      </c>
      <c r="AQ34" s="7"/>
      <c r="AR34" s="7"/>
      <c r="AS34" s="7"/>
      <c r="AT34" s="7"/>
      <c r="AU34" s="7"/>
      <c r="AV34" s="7"/>
      <c r="AW34" s="7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</row>
    <row r="35" spans="1:84" s="13" customFormat="1" ht="39.75" customHeight="1" thickBot="1">
      <c r="A35" s="46"/>
      <c r="B35" s="107"/>
      <c r="C35" s="108"/>
      <c r="D35" s="10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10"/>
      <c r="P35" s="70"/>
      <c r="Q35" s="70"/>
      <c r="R35" s="70"/>
      <c r="S35" s="70"/>
      <c r="T35" s="70"/>
      <c r="U35" s="70"/>
      <c r="V35" s="110"/>
      <c r="W35" s="110"/>
      <c r="X35" s="110"/>
      <c r="Y35" s="110"/>
      <c r="Z35" s="70"/>
      <c r="AA35" s="70"/>
      <c r="AB35" s="70"/>
      <c r="AC35" s="110"/>
      <c r="AD35" s="17"/>
      <c r="AE35" s="17"/>
      <c r="AF35" s="302"/>
      <c r="AG35" s="17"/>
      <c r="AH35" s="17"/>
      <c r="AI35" s="17"/>
      <c r="AJ35" s="17"/>
      <c r="AK35" s="17"/>
      <c r="AL35" s="17"/>
      <c r="AM35" s="17"/>
      <c r="AO35" s="190"/>
      <c r="AP35" s="185"/>
    </row>
    <row r="36" spans="1:84" s="68" customFormat="1" ht="33.75" hidden="1" customHeight="1" thickBot="1">
      <c r="A36" s="170"/>
      <c r="B36" s="390" t="s">
        <v>76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363"/>
      <c r="AE36" s="363"/>
      <c r="AF36" s="304"/>
      <c r="AG36" s="363"/>
      <c r="AH36" s="290"/>
      <c r="AI36" s="290"/>
      <c r="AJ36" s="290"/>
      <c r="AK36" s="290"/>
      <c r="AL36" s="363"/>
      <c r="AM36" s="363"/>
      <c r="AN36" s="363"/>
      <c r="AO36" s="191"/>
      <c r="AP36" s="230"/>
      <c r="AQ36" s="363"/>
      <c r="AR36" s="363"/>
      <c r="AS36" s="363"/>
      <c r="AT36" s="77"/>
      <c r="AU36" s="77"/>
      <c r="AV36" s="77"/>
      <c r="AW36" s="77"/>
      <c r="AX36" s="77"/>
      <c r="AY36" s="77"/>
      <c r="AZ36" s="77"/>
      <c r="BA36" s="77"/>
      <c r="BB36" s="77"/>
      <c r="BC36" s="77"/>
    </row>
    <row r="37" spans="1:84" s="46" customFormat="1" ht="31.5" hidden="1">
      <c r="B37" s="354">
        <v>85101</v>
      </c>
      <c r="C37" s="359" t="s">
        <v>137</v>
      </c>
      <c r="D37" s="30" t="s">
        <v>2</v>
      </c>
      <c r="E37" s="31" t="s">
        <v>11</v>
      </c>
      <c r="F37" s="31" t="s">
        <v>35</v>
      </c>
      <c r="G37" s="31" t="s">
        <v>14</v>
      </c>
      <c r="H37" s="31" t="s">
        <v>30</v>
      </c>
      <c r="I37" s="31" t="s">
        <v>51</v>
      </c>
      <c r="J37" s="31" t="s">
        <v>23</v>
      </c>
      <c r="K37" s="31" t="s">
        <v>43</v>
      </c>
      <c r="L37" s="31" t="s">
        <v>17</v>
      </c>
      <c r="M37" s="31" t="s">
        <v>12</v>
      </c>
      <c r="N37" s="31" t="s">
        <v>6</v>
      </c>
      <c r="O37" s="32" t="s">
        <v>48</v>
      </c>
      <c r="P37" s="31" t="s">
        <v>19</v>
      </c>
      <c r="Q37" s="31" t="s">
        <v>13</v>
      </c>
      <c r="R37" s="31"/>
      <c r="S37" s="31"/>
      <c r="T37" s="31" t="s">
        <v>57</v>
      </c>
      <c r="U37" s="31"/>
      <c r="V37" s="32" t="s">
        <v>86</v>
      </c>
      <c r="W37" s="32"/>
      <c r="X37" s="32"/>
      <c r="Y37" s="32"/>
      <c r="Z37" s="32"/>
      <c r="AA37" s="355"/>
      <c r="AB37" s="355"/>
      <c r="AC37" s="34"/>
      <c r="AD37" s="356">
        <v>15290</v>
      </c>
      <c r="AE37" s="356">
        <f t="shared" ref="AE37:AE49" si="24">AD37-AF37</f>
        <v>1500</v>
      </c>
      <c r="AF37" s="357">
        <v>13790</v>
      </c>
      <c r="AG37" s="356">
        <v>300</v>
      </c>
      <c r="AH37" s="356">
        <f t="shared" ref="AH37:AH49" si="25">ROUNDUP(($AD37+$AQ$1)/(1+0.24+IF(14000*(1+0.24+0.04*IF($AO37&lt;101,0.95,IF($AO37&lt;121,1,IF($AO37&lt;141,1.1,IF($AO37&lt;161,1.2,IF($AO37&lt;181,1.3,1.4))))))&gt;=($AD37+$AQ$1),0.04,IF(17000*(1+0.24+0.08*IF($AO37&lt;101,0.95,IF($AO37&lt;121,1,IF($AO37&lt;141,1.1,IF($AO37&lt;161,1.2,IF($AO37&lt;181,1.3,1.4))))))&gt;=($AD37+$AQ$1),0.08,IF(20000*(1+0.24+0.16*IF($AO37&lt;101,0.95,IF($AO37&lt;121,1,IF($AO37&lt;141,1.1,IF($AO37&lt;161,1.2,IF($AO37&lt;181,1.3,1.4))))))&gt;=($AD37+$AQ$1),0.16,IF(25000*(1+0.24+0.24*IF($AO37&lt;101,0.95,IF($AO37&lt;121,1,IF($AO37&lt;141,1.1,IF($AO37&lt;161,1.2,IF($AO37&lt;181,1.3,1.4))))))&gt;=($AD37+$AQ$1),0.24,0.32))))*IF($AO37&lt;101,0.95,IF($AO37&lt;121,1,IF($AO37&lt;141,1.1,IF($AO37&lt;161,1.2,IF($AO37&lt;181,1.3,1.4)))))),0)</f>
        <v>12103</v>
      </c>
      <c r="AI37" s="356">
        <f t="shared" ref="AI37:AI49" si="26">ROUNDUP((($AD37+$AQ$1)+AG37)/(1+0.24+IF(14000*(1+0.24+0.04*IF($AO37&lt;101,0.95,IF($AO37&lt;121,1,IF($AO37&lt;141,1.1,IF($AO37&lt;161,1.2,IF($AO37&lt;181,1.3,1.4))))))&gt;=($AD37+$AQ$1),0.04,IF(17000*(1+0.24+0.08*IF($AO37&lt;101,0.95,IF($AO37&lt;121,1,IF($AO37&lt;141,1.1,IF($AO37&lt;161,1.2,IF($AO37&lt;181,1.3,1.4))))))&gt;=($AD37+$AQ$1),0.08,IF(20000*(1+0.24+0.16*IF($AO37&lt;101,0.95,IF($AO37&lt;121,1,IF($AO37&lt;141,1.1,IF($AO37&lt;161,1.2,IF($AO37&lt;181,1.3,1.4))))))&gt;=($AD37+$AQ$1),0.16,IF(25000*(1+0.24+0.24*IF($AO37&lt;101,0.95,IF($AO37&lt;121,1,IF($AO37&lt;141,1.1,IF($AO37&lt;161,1.2,IF($AO37&lt;181,1.3,1.4))))))&gt;=($AD37+$AQ$1),0.24,0.32))))*IF($AO37&lt;101,0.95,IF($AO37&lt;121,1,IF($AO37&lt;141,1.1,IF($AO37&lt;161,1.2,IF($AO37&lt;181,1.3,1.4)))))),0)</f>
        <v>12337</v>
      </c>
      <c r="AJ37" s="356">
        <f t="shared" ref="AJ37:AJ49" si="27">ROUNDUP(((AD37-AL37)/1.24),0)</f>
        <v>11902</v>
      </c>
      <c r="AK37" s="356">
        <f t="shared" ref="AK37:AK49" si="28">ROUNDUP(AH37-((AE37+$AQ$1)/1.24),0)</f>
        <v>10692</v>
      </c>
      <c r="AL37" s="358">
        <f t="shared" ref="AL37:AL49" si="29">AD37+$AQ$1-(AH37)*1.24</f>
        <v>532.28000000000065</v>
      </c>
      <c r="AM37" s="358">
        <f t="shared" ref="AM37:AM49" si="30">AD37+$AQ$1+AG37-(AI37)*1.24</f>
        <v>542.1200000000008</v>
      </c>
      <c r="AO37" s="197">
        <v>138</v>
      </c>
      <c r="AP37" s="198">
        <f t="shared" ref="AP37:AP49" si="31">IF(AO37&lt;=100,E$92*AO37,IF(AO37&lt;=120,AO37*E$95,IF(AO37&lt;=140,AO37*E$96,IF(AO37&lt;=160,AO37*E$97,IF(AO37&lt;=180,AO37*E$98,"check")))))</f>
        <v>165.6</v>
      </c>
      <c r="AQ37" s="125"/>
      <c r="AR37" s="125"/>
      <c r="AS37" s="125"/>
      <c r="AT37" s="125"/>
      <c r="AU37" s="125"/>
      <c r="AV37" s="125"/>
      <c r="AW37" s="125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</row>
    <row r="38" spans="1:84" s="46" customFormat="1" ht="39.75" hidden="1" customHeight="1">
      <c r="B38" s="99">
        <v>85251</v>
      </c>
      <c r="C38" s="86" t="s">
        <v>138</v>
      </c>
      <c r="D38" s="37" t="s">
        <v>2</v>
      </c>
      <c r="E38" s="20" t="s">
        <v>11</v>
      </c>
      <c r="F38" s="20" t="s">
        <v>35</v>
      </c>
      <c r="G38" s="20" t="s">
        <v>14</v>
      </c>
      <c r="H38" s="20" t="s">
        <v>30</v>
      </c>
      <c r="I38" s="20" t="s">
        <v>51</v>
      </c>
      <c r="J38" s="20" t="s">
        <v>23</v>
      </c>
      <c r="K38" s="20" t="s">
        <v>43</v>
      </c>
      <c r="L38" s="20" t="s">
        <v>16</v>
      </c>
      <c r="M38" s="20" t="s">
        <v>12</v>
      </c>
      <c r="N38" s="20" t="s">
        <v>6</v>
      </c>
      <c r="O38" s="38" t="s">
        <v>39</v>
      </c>
      <c r="P38" s="20" t="s">
        <v>19</v>
      </c>
      <c r="Q38" s="20" t="s">
        <v>13</v>
      </c>
      <c r="R38" s="20" t="s">
        <v>32</v>
      </c>
      <c r="S38" s="20" t="s">
        <v>27</v>
      </c>
      <c r="T38" s="20" t="s">
        <v>57</v>
      </c>
      <c r="U38" s="20"/>
      <c r="V38" s="38" t="s">
        <v>86</v>
      </c>
      <c r="W38" s="38" t="s">
        <v>21</v>
      </c>
      <c r="X38" s="38" t="s">
        <v>29</v>
      </c>
      <c r="Y38" s="38"/>
      <c r="Z38" s="38"/>
      <c r="AA38" s="47"/>
      <c r="AB38" s="47"/>
      <c r="AC38" s="40"/>
      <c r="AD38" s="45">
        <v>15790</v>
      </c>
      <c r="AE38" s="45">
        <f t="shared" si="24"/>
        <v>1500</v>
      </c>
      <c r="AF38" s="308">
        <v>14290</v>
      </c>
      <c r="AG38" s="45">
        <v>300</v>
      </c>
      <c r="AH38" s="45">
        <f t="shared" si="25"/>
        <v>12493</v>
      </c>
      <c r="AI38" s="45">
        <f t="shared" si="26"/>
        <v>12726</v>
      </c>
      <c r="AJ38" s="45">
        <f t="shared" si="27"/>
        <v>12292</v>
      </c>
      <c r="AK38" s="45">
        <f t="shared" si="28"/>
        <v>11082</v>
      </c>
      <c r="AL38" s="82">
        <f t="shared" si="29"/>
        <v>548.68000000000029</v>
      </c>
      <c r="AM38" s="82">
        <f t="shared" si="30"/>
        <v>559.76000000000022</v>
      </c>
      <c r="AO38" s="199">
        <v>138</v>
      </c>
      <c r="AP38" s="187">
        <f t="shared" si="31"/>
        <v>165.6</v>
      </c>
      <c r="AQ38" s="125"/>
      <c r="AR38" s="125"/>
      <c r="AS38" s="125"/>
      <c r="AT38" s="125"/>
      <c r="AU38" s="125"/>
      <c r="AV38" s="125"/>
      <c r="AW38" s="125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</row>
    <row r="39" spans="1:84" s="46" customFormat="1" ht="39.75" hidden="1" customHeight="1">
      <c r="B39" s="85" t="s">
        <v>132</v>
      </c>
      <c r="C39" s="86" t="s">
        <v>139</v>
      </c>
      <c r="D39" s="43" t="s">
        <v>20</v>
      </c>
      <c r="E39" s="20" t="s">
        <v>11</v>
      </c>
      <c r="F39" s="20" t="s">
        <v>35</v>
      </c>
      <c r="G39" s="20" t="s">
        <v>14</v>
      </c>
      <c r="H39" s="20" t="s">
        <v>37</v>
      </c>
      <c r="I39" s="20" t="s">
        <v>51</v>
      </c>
      <c r="J39" s="20" t="s">
        <v>23</v>
      </c>
      <c r="K39" s="20" t="s">
        <v>43</v>
      </c>
      <c r="L39" s="20" t="s">
        <v>16</v>
      </c>
      <c r="M39" s="20" t="s">
        <v>12</v>
      </c>
      <c r="N39" s="20" t="s">
        <v>6</v>
      </c>
      <c r="O39" s="38" t="s">
        <v>39</v>
      </c>
      <c r="P39" s="20" t="s">
        <v>19</v>
      </c>
      <c r="Q39" s="20" t="s">
        <v>13</v>
      </c>
      <c r="R39" s="20"/>
      <c r="S39" s="20" t="s">
        <v>27</v>
      </c>
      <c r="T39" s="20" t="s">
        <v>57</v>
      </c>
      <c r="U39" s="20" t="s">
        <v>31</v>
      </c>
      <c r="V39" s="38" t="s">
        <v>86</v>
      </c>
      <c r="W39" s="38" t="s">
        <v>21</v>
      </c>
      <c r="X39" s="38" t="s">
        <v>29</v>
      </c>
      <c r="Y39" s="38" t="s">
        <v>26</v>
      </c>
      <c r="Z39" s="20" t="s">
        <v>42</v>
      </c>
      <c r="AA39" s="39" t="s">
        <v>40</v>
      </c>
      <c r="AB39" s="39"/>
      <c r="AC39" s="40"/>
      <c r="AD39" s="41">
        <v>17090</v>
      </c>
      <c r="AE39" s="45">
        <f t="shared" si="24"/>
        <v>1500</v>
      </c>
      <c r="AF39" s="308">
        <v>15590</v>
      </c>
      <c r="AG39" s="45">
        <v>300</v>
      </c>
      <c r="AH39" s="45">
        <f t="shared" si="25"/>
        <v>13505</v>
      </c>
      <c r="AI39" s="45">
        <f t="shared" si="26"/>
        <v>13739</v>
      </c>
      <c r="AJ39" s="45">
        <f t="shared" si="27"/>
        <v>13304</v>
      </c>
      <c r="AK39" s="45">
        <f t="shared" si="28"/>
        <v>12094</v>
      </c>
      <c r="AL39" s="82">
        <f t="shared" si="29"/>
        <v>593.79999999999927</v>
      </c>
      <c r="AM39" s="82">
        <f t="shared" si="30"/>
        <v>603.63999999999942</v>
      </c>
      <c r="AO39" s="199">
        <v>138</v>
      </c>
      <c r="AP39" s="187">
        <f t="shared" si="31"/>
        <v>165.6</v>
      </c>
      <c r="AQ39" s="121"/>
      <c r="AR39" s="122"/>
      <c r="AS39" s="122"/>
      <c r="AT39" s="122"/>
      <c r="AU39" s="122"/>
      <c r="AV39" s="122"/>
      <c r="AW39" s="122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</row>
    <row r="40" spans="1:84" s="46" customFormat="1" ht="39.75" hidden="1" customHeight="1">
      <c r="B40" s="99">
        <v>88101</v>
      </c>
      <c r="C40" s="100" t="s">
        <v>78</v>
      </c>
      <c r="D40" s="37" t="s">
        <v>2</v>
      </c>
      <c r="E40" s="20" t="s">
        <v>11</v>
      </c>
      <c r="F40" s="20" t="s">
        <v>35</v>
      </c>
      <c r="G40" s="20" t="s">
        <v>14</v>
      </c>
      <c r="H40" s="20" t="s">
        <v>30</v>
      </c>
      <c r="I40" s="20" t="s">
        <v>51</v>
      </c>
      <c r="J40" s="20" t="s">
        <v>23</v>
      </c>
      <c r="K40" s="20" t="s">
        <v>43</v>
      </c>
      <c r="L40" s="20" t="s">
        <v>16</v>
      </c>
      <c r="M40" s="20" t="s">
        <v>12</v>
      </c>
      <c r="N40" s="20" t="s">
        <v>6</v>
      </c>
      <c r="O40" s="38" t="s">
        <v>39</v>
      </c>
      <c r="P40" s="20" t="s">
        <v>19</v>
      </c>
      <c r="Q40" s="20" t="s">
        <v>13</v>
      </c>
      <c r="R40" s="20" t="s">
        <v>32</v>
      </c>
      <c r="S40" s="20" t="s">
        <v>27</v>
      </c>
      <c r="T40" s="20" t="s">
        <v>57</v>
      </c>
      <c r="U40" s="20"/>
      <c r="V40" s="38" t="s">
        <v>86</v>
      </c>
      <c r="W40" s="38" t="s">
        <v>21</v>
      </c>
      <c r="X40" s="38"/>
      <c r="Y40" s="38"/>
      <c r="Z40" s="38"/>
      <c r="AA40" s="47"/>
      <c r="AB40" s="47"/>
      <c r="AC40" s="40"/>
      <c r="AD40" s="45">
        <v>17290</v>
      </c>
      <c r="AE40" s="45">
        <f t="shared" si="24"/>
        <v>1800</v>
      </c>
      <c r="AF40" s="308">
        <v>15490</v>
      </c>
      <c r="AG40" s="45">
        <v>300</v>
      </c>
      <c r="AH40" s="45">
        <f t="shared" si="25"/>
        <v>13704</v>
      </c>
      <c r="AI40" s="45">
        <f t="shared" si="26"/>
        <v>13938</v>
      </c>
      <c r="AJ40" s="45">
        <f t="shared" si="27"/>
        <v>13503</v>
      </c>
      <c r="AK40" s="45">
        <f t="shared" si="28"/>
        <v>12051</v>
      </c>
      <c r="AL40" s="82">
        <f t="shared" si="29"/>
        <v>547.04000000000087</v>
      </c>
      <c r="AM40" s="82">
        <f t="shared" si="30"/>
        <v>556.88000000000102</v>
      </c>
      <c r="AO40" s="199">
        <v>115</v>
      </c>
      <c r="AP40" s="187">
        <f t="shared" si="31"/>
        <v>112.7</v>
      </c>
      <c r="AQ40" s="125"/>
      <c r="AR40" s="125"/>
      <c r="AS40" s="125"/>
      <c r="AT40" s="125"/>
      <c r="AU40" s="125"/>
      <c r="AV40" s="125"/>
      <c r="AW40" s="125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</row>
    <row r="41" spans="1:84" s="46" customFormat="1" ht="39.75" hidden="1" customHeight="1">
      <c r="B41" s="89">
        <v>88201</v>
      </c>
      <c r="C41" s="84" t="s">
        <v>77</v>
      </c>
      <c r="D41" s="43" t="s">
        <v>20</v>
      </c>
      <c r="E41" s="20" t="s">
        <v>11</v>
      </c>
      <c r="F41" s="20" t="s">
        <v>35</v>
      </c>
      <c r="G41" s="20" t="s">
        <v>14</v>
      </c>
      <c r="H41" s="20" t="s">
        <v>30</v>
      </c>
      <c r="I41" s="20" t="s">
        <v>51</v>
      </c>
      <c r="J41" s="20" t="s">
        <v>23</v>
      </c>
      <c r="K41" s="20" t="s">
        <v>43</v>
      </c>
      <c r="L41" s="20" t="s">
        <v>16</v>
      </c>
      <c r="M41" s="20" t="s">
        <v>12</v>
      </c>
      <c r="N41" s="20" t="s">
        <v>6</v>
      </c>
      <c r="O41" s="38" t="s">
        <v>39</v>
      </c>
      <c r="P41" s="20" t="s">
        <v>19</v>
      </c>
      <c r="Q41" s="20" t="s">
        <v>13</v>
      </c>
      <c r="R41" s="20" t="s">
        <v>32</v>
      </c>
      <c r="S41" s="20" t="s">
        <v>28</v>
      </c>
      <c r="T41" s="20" t="s">
        <v>57</v>
      </c>
      <c r="U41" s="20" t="s">
        <v>31</v>
      </c>
      <c r="V41" s="38" t="s">
        <v>86</v>
      </c>
      <c r="W41" s="38" t="s">
        <v>21</v>
      </c>
      <c r="X41" s="38" t="s">
        <v>29</v>
      </c>
      <c r="Y41" s="38" t="s">
        <v>26</v>
      </c>
      <c r="Z41" s="20" t="s">
        <v>42</v>
      </c>
      <c r="AA41" s="39" t="s">
        <v>40</v>
      </c>
      <c r="AB41" s="39" t="s">
        <v>60</v>
      </c>
      <c r="AC41" s="40" t="s">
        <v>87</v>
      </c>
      <c r="AD41" s="41">
        <v>17660</v>
      </c>
      <c r="AE41" s="45">
        <f t="shared" si="24"/>
        <v>0</v>
      </c>
      <c r="AF41" s="308">
        <v>17660</v>
      </c>
      <c r="AG41" s="45">
        <v>0</v>
      </c>
      <c r="AH41" s="45">
        <f t="shared" si="25"/>
        <v>13993</v>
      </c>
      <c r="AI41" s="45">
        <f t="shared" si="26"/>
        <v>13993</v>
      </c>
      <c r="AJ41" s="45">
        <f t="shared" si="27"/>
        <v>13792</v>
      </c>
      <c r="AK41" s="45">
        <f t="shared" si="28"/>
        <v>13792</v>
      </c>
      <c r="AL41" s="82">
        <f t="shared" si="29"/>
        <v>558.68000000000029</v>
      </c>
      <c r="AM41" s="82">
        <f t="shared" si="30"/>
        <v>558.68000000000029</v>
      </c>
      <c r="AO41" s="199">
        <v>115</v>
      </c>
      <c r="AP41" s="187">
        <f t="shared" si="31"/>
        <v>112.7</v>
      </c>
      <c r="AQ41" s="125"/>
      <c r="AR41" s="125"/>
      <c r="AS41" s="125"/>
      <c r="AT41" s="125"/>
      <c r="AU41" s="7"/>
      <c r="AV41" s="7"/>
      <c r="AW41" s="125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</row>
    <row r="42" spans="1:84" s="46" customFormat="1" ht="39.75" hidden="1" customHeight="1">
      <c r="B42" s="91">
        <v>85301</v>
      </c>
      <c r="C42" s="360" t="s">
        <v>84</v>
      </c>
      <c r="D42" s="37" t="s">
        <v>2</v>
      </c>
      <c r="E42" s="20" t="s">
        <v>11</v>
      </c>
      <c r="F42" s="20" t="s">
        <v>35</v>
      </c>
      <c r="G42" s="20" t="s">
        <v>14</v>
      </c>
      <c r="H42" s="20" t="s">
        <v>30</v>
      </c>
      <c r="I42" s="20" t="s">
        <v>51</v>
      </c>
      <c r="J42" s="20" t="s">
        <v>23</v>
      </c>
      <c r="K42" s="20" t="s">
        <v>43</v>
      </c>
      <c r="L42" s="44" t="s">
        <v>17</v>
      </c>
      <c r="M42" s="20" t="s">
        <v>12</v>
      </c>
      <c r="N42" s="20"/>
      <c r="O42" s="38" t="s">
        <v>48</v>
      </c>
      <c r="P42" s="20" t="s">
        <v>19</v>
      </c>
      <c r="Q42" s="20" t="s">
        <v>13</v>
      </c>
      <c r="R42" s="20"/>
      <c r="S42" s="20"/>
      <c r="T42" s="20" t="s">
        <v>57</v>
      </c>
      <c r="U42" s="20"/>
      <c r="V42" s="38" t="s">
        <v>50</v>
      </c>
      <c r="W42" s="38"/>
      <c r="X42" s="38"/>
      <c r="Y42" s="38"/>
      <c r="Z42" s="38"/>
      <c r="AA42" s="47"/>
      <c r="AB42" s="47"/>
      <c r="AC42" s="40"/>
      <c r="AD42" s="41">
        <v>17590</v>
      </c>
      <c r="AE42" s="45">
        <f t="shared" si="24"/>
        <v>2100</v>
      </c>
      <c r="AF42" s="308">
        <v>15490</v>
      </c>
      <c r="AG42" s="45">
        <v>0</v>
      </c>
      <c r="AH42" s="45">
        <f t="shared" si="25"/>
        <v>13938</v>
      </c>
      <c r="AI42" s="45">
        <f t="shared" si="26"/>
        <v>13938</v>
      </c>
      <c r="AJ42" s="45">
        <f t="shared" si="27"/>
        <v>13737</v>
      </c>
      <c r="AK42" s="45">
        <f t="shared" si="28"/>
        <v>12043</v>
      </c>
      <c r="AL42" s="82">
        <f t="shared" si="29"/>
        <v>556.88000000000102</v>
      </c>
      <c r="AM42" s="82">
        <f t="shared" si="30"/>
        <v>556.88000000000102</v>
      </c>
      <c r="AO42" s="199">
        <v>109</v>
      </c>
      <c r="AP42" s="187">
        <f t="shared" si="31"/>
        <v>106.82</v>
      </c>
      <c r="AQ42" s="7"/>
      <c r="AR42" s="7"/>
      <c r="AS42" s="7"/>
      <c r="AT42" s="7"/>
      <c r="AU42" s="122"/>
      <c r="AV42" s="122"/>
      <c r="AW42" s="7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</row>
    <row r="43" spans="1:84" s="46" customFormat="1" ht="39.75" hidden="1" customHeight="1">
      <c r="B43" s="90">
        <v>88501</v>
      </c>
      <c r="C43" s="84" t="s">
        <v>72</v>
      </c>
      <c r="D43" s="37" t="s">
        <v>2</v>
      </c>
      <c r="E43" s="20" t="s">
        <v>11</v>
      </c>
      <c r="F43" s="20" t="s">
        <v>35</v>
      </c>
      <c r="G43" s="20" t="s">
        <v>14</v>
      </c>
      <c r="H43" s="20" t="s">
        <v>30</v>
      </c>
      <c r="I43" s="20" t="s">
        <v>51</v>
      </c>
      <c r="J43" s="20" t="s">
        <v>23</v>
      </c>
      <c r="K43" s="20" t="s">
        <v>43</v>
      </c>
      <c r="L43" s="20" t="s">
        <v>16</v>
      </c>
      <c r="M43" s="20" t="s">
        <v>12</v>
      </c>
      <c r="N43" s="20" t="s">
        <v>6</v>
      </c>
      <c r="O43" s="38" t="s">
        <v>39</v>
      </c>
      <c r="P43" s="20" t="s">
        <v>19</v>
      </c>
      <c r="Q43" s="20" t="s">
        <v>13</v>
      </c>
      <c r="R43" s="20"/>
      <c r="S43" s="20" t="s">
        <v>27</v>
      </c>
      <c r="T43" s="20" t="s">
        <v>57</v>
      </c>
      <c r="U43" s="20"/>
      <c r="V43" s="38" t="s">
        <v>86</v>
      </c>
      <c r="W43" s="38" t="s">
        <v>21</v>
      </c>
      <c r="X43" s="38"/>
      <c r="Y43" s="38"/>
      <c r="Z43" s="38"/>
      <c r="AA43" s="47"/>
      <c r="AB43" s="47"/>
      <c r="AC43" s="40"/>
      <c r="AD43" s="41">
        <v>17660</v>
      </c>
      <c r="AE43" s="45">
        <f t="shared" si="24"/>
        <v>1670</v>
      </c>
      <c r="AF43" s="308">
        <v>15990</v>
      </c>
      <c r="AG43" s="45">
        <v>0</v>
      </c>
      <c r="AH43" s="45">
        <f t="shared" si="25"/>
        <v>13993</v>
      </c>
      <c r="AI43" s="45">
        <f t="shared" si="26"/>
        <v>13993</v>
      </c>
      <c r="AJ43" s="45">
        <f t="shared" si="27"/>
        <v>13792</v>
      </c>
      <c r="AK43" s="45">
        <f t="shared" si="28"/>
        <v>12445</v>
      </c>
      <c r="AL43" s="82">
        <f t="shared" si="29"/>
        <v>558.68000000000029</v>
      </c>
      <c r="AM43" s="82">
        <f t="shared" si="30"/>
        <v>558.68000000000029</v>
      </c>
      <c r="AO43" s="199">
        <v>109</v>
      </c>
      <c r="AP43" s="187">
        <f t="shared" si="31"/>
        <v>106.82</v>
      </c>
      <c r="AQ43" s="121"/>
      <c r="AR43" s="122"/>
      <c r="AS43" s="122"/>
      <c r="AT43" s="122"/>
      <c r="AU43" s="122"/>
      <c r="AV43" s="122"/>
      <c r="AW43" s="122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</row>
    <row r="44" spans="1:84" s="46" customFormat="1" ht="39.75" hidden="1" customHeight="1">
      <c r="B44" s="90">
        <v>85951</v>
      </c>
      <c r="C44" s="84" t="s">
        <v>73</v>
      </c>
      <c r="D44" s="43" t="s">
        <v>20</v>
      </c>
      <c r="E44" s="20" t="s">
        <v>11</v>
      </c>
      <c r="F44" s="20" t="s">
        <v>35</v>
      </c>
      <c r="G44" s="20" t="s">
        <v>14</v>
      </c>
      <c r="H44" s="20" t="s">
        <v>37</v>
      </c>
      <c r="I44" s="20" t="s">
        <v>51</v>
      </c>
      <c r="J44" s="20" t="s">
        <v>23</v>
      </c>
      <c r="K44" s="20" t="s">
        <v>43</v>
      </c>
      <c r="L44" s="20" t="s">
        <v>16</v>
      </c>
      <c r="M44" s="20" t="s">
        <v>12</v>
      </c>
      <c r="N44" s="20" t="s">
        <v>6</v>
      </c>
      <c r="O44" s="38" t="s">
        <v>39</v>
      </c>
      <c r="P44" s="20" t="s">
        <v>19</v>
      </c>
      <c r="Q44" s="20" t="s">
        <v>13</v>
      </c>
      <c r="R44" s="20"/>
      <c r="S44" s="20" t="s">
        <v>27</v>
      </c>
      <c r="T44" s="20" t="s">
        <v>57</v>
      </c>
      <c r="U44" s="20" t="s">
        <v>31</v>
      </c>
      <c r="V44" s="38" t="s">
        <v>86</v>
      </c>
      <c r="W44" s="38" t="s">
        <v>21</v>
      </c>
      <c r="X44" s="38" t="s">
        <v>29</v>
      </c>
      <c r="Y44" s="38" t="s">
        <v>26</v>
      </c>
      <c r="Z44" s="20" t="s">
        <v>42</v>
      </c>
      <c r="AA44" s="39" t="s">
        <v>40</v>
      </c>
      <c r="AB44" s="39"/>
      <c r="AC44" s="40"/>
      <c r="AD44" s="41">
        <v>17660</v>
      </c>
      <c r="AE44" s="45">
        <f t="shared" si="24"/>
        <v>370</v>
      </c>
      <c r="AF44" s="308">
        <v>17290</v>
      </c>
      <c r="AG44" s="45">
        <v>0</v>
      </c>
      <c r="AH44" s="45">
        <f t="shared" si="25"/>
        <v>13993</v>
      </c>
      <c r="AI44" s="45">
        <f t="shared" si="26"/>
        <v>13993</v>
      </c>
      <c r="AJ44" s="45">
        <f t="shared" si="27"/>
        <v>13792</v>
      </c>
      <c r="AK44" s="45">
        <f t="shared" si="28"/>
        <v>13493</v>
      </c>
      <c r="AL44" s="82">
        <f t="shared" si="29"/>
        <v>558.68000000000029</v>
      </c>
      <c r="AM44" s="82">
        <f t="shared" si="30"/>
        <v>558.68000000000029</v>
      </c>
      <c r="AO44" s="199">
        <v>109</v>
      </c>
      <c r="AP44" s="187">
        <f t="shared" si="31"/>
        <v>106.82</v>
      </c>
      <c r="AQ44" s="121"/>
      <c r="AR44" s="122"/>
      <c r="AS44" s="122"/>
      <c r="AT44" s="122"/>
      <c r="AU44" s="122"/>
      <c r="AV44" s="122"/>
      <c r="AW44" s="122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</row>
    <row r="45" spans="1:84" s="46" customFormat="1" ht="39.75" hidden="1" customHeight="1">
      <c r="B45" s="87">
        <v>85511</v>
      </c>
      <c r="C45" s="361" t="s">
        <v>93</v>
      </c>
      <c r="D45" s="37" t="s">
        <v>2</v>
      </c>
      <c r="E45" s="20" t="s">
        <v>11</v>
      </c>
      <c r="F45" s="20" t="s">
        <v>35</v>
      </c>
      <c r="G45" s="20" t="s">
        <v>14</v>
      </c>
      <c r="H45" s="20" t="s">
        <v>30</v>
      </c>
      <c r="I45" s="20" t="s">
        <v>51</v>
      </c>
      <c r="J45" s="20" t="s">
        <v>23</v>
      </c>
      <c r="K45" s="20" t="s">
        <v>43</v>
      </c>
      <c r="L45" s="48" t="s">
        <v>16</v>
      </c>
      <c r="M45" s="20" t="s">
        <v>12</v>
      </c>
      <c r="N45" s="20"/>
      <c r="O45" s="38" t="s">
        <v>48</v>
      </c>
      <c r="P45" s="20" t="s">
        <v>19</v>
      </c>
      <c r="Q45" s="20" t="s">
        <v>13</v>
      </c>
      <c r="R45" s="20"/>
      <c r="S45" s="20"/>
      <c r="T45" s="20" t="s">
        <v>57</v>
      </c>
      <c r="U45" s="20"/>
      <c r="V45" s="38" t="s">
        <v>86</v>
      </c>
      <c r="W45" s="38"/>
      <c r="X45" s="38"/>
      <c r="Y45" s="38"/>
      <c r="Z45" s="38"/>
      <c r="AA45" s="47"/>
      <c r="AB45" s="47"/>
      <c r="AC45" s="40"/>
      <c r="AD45" s="41">
        <v>17660</v>
      </c>
      <c r="AE45" s="45">
        <f t="shared" si="24"/>
        <v>1270</v>
      </c>
      <c r="AF45" s="308">
        <v>16390</v>
      </c>
      <c r="AG45" s="45">
        <v>0</v>
      </c>
      <c r="AH45" s="45">
        <f t="shared" si="25"/>
        <v>13993</v>
      </c>
      <c r="AI45" s="45">
        <f t="shared" si="26"/>
        <v>13993</v>
      </c>
      <c r="AJ45" s="45">
        <f t="shared" si="27"/>
        <v>13792</v>
      </c>
      <c r="AK45" s="45">
        <f t="shared" si="28"/>
        <v>12768</v>
      </c>
      <c r="AL45" s="82">
        <f t="shared" si="29"/>
        <v>558.68000000000029</v>
      </c>
      <c r="AM45" s="82">
        <f t="shared" si="30"/>
        <v>558.68000000000029</v>
      </c>
      <c r="AO45" s="199">
        <v>104</v>
      </c>
      <c r="AP45" s="187">
        <f t="shared" si="31"/>
        <v>101.92</v>
      </c>
      <c r="AQ45" s="121"/>
      <c r="AR45" s="122"/>
      <c r="AS45" s="122"/>
      <c r="AT45" s="122"/>
      <c r="AU45" s="122"/>
      <c r="AV45" s="122"/>
      <c r="AW45" s="122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</row>
    <row r="46" spans="1:84" s="46" customFormat="1" ht="39.75" hidden="1" customHeight="1">
      <c r="B46" s="90">
        <v>85901</v>
      </c>
      <c r="C46" s="84" t="s">
        <v>140</v>
      </c>
      <c r="D46" s="37" t="s">
        <v>2</v>
      </c>
      <c r="E46" s="20" t="s">
        <v>11</v>
      </c>
      <c r="F46" s="20" t="s">
        <v>35</v>
      </c>
      <c r="G46" s="20" t="s">
        <v>14</v>
      </c>
      <c r="H46" s="20" t="s">
        <v>30</v>
      </c>
      <c r="I46" s="20" t="s">
        <v>51</v>
      </c>
      <c r="J46" s="20" t="s">
        <v>23</v>
      </c>
      <c r="K46" s="20" t="s">
        <v>43</v>
      </c>
      <c r="L46" s="20" t="s">
        <v>16</v>
      </c>
      <c r="M46" s="20" t="s">
        <v>12</v>
      </c>
      <c r="N46" s="20" t="s">
        <v>6</v>
      </c>
      <c r="O46" s="38" t="s">
        <v>39</v>
      </c>
      <c r="P46" s="20" t="s">
        <v>19</v>
      </c>
      <c r="Q46" s="20" t="s">
        <v>13</v>
      </c>
      <c r="R46" s="20"/>
      <c r="S46" s="20" t="s">
        <v>27</v>
      </c>
      <c r="T46" s="20" t="s">
        <v>57</v>
      </c>
      <c r="U46" s="20"/>
      <c r="V46" s="38" t="s">
        <v>86</v>
      </c>
      <c r="W46" s="38" t="s">
        <v>21</v>
      </c>
      <c r="X46" s="38" t="s">
        <v>29</v>
      </c>
      <c r="Y46" s="38"/>
      <c r="Z46" s="38"/>
      <c r="AA46" s="47"/>
      <c r="AB46" s="47"/>
      <c r="AC46" s="40"/>
      <c r="AD46" s="41">
        <v>17660</v>
      </c>
      <c r="AE46" s="45">
        <f t="shared" si="24"/>
        <v>670</v>
      </c>
      <c r="AF46" s="308">
        <v>16990</v>
      </c>
      <c r="AG46" s="45">
        <v>0</v>
      </c>
      <c r="AH46" s="45">
        <f t="shared" si="25"/>
        <v>13993</v>
      </c>
      <c r="AI46" s="45">
        <f t="shared" si="26"/>
        <v>13993</v>
      </c>
      <c r="AJ46" s="45">
        <f t="shared" si="27"/>
        <v>13792</v>
      </c>
      <c r="AK46" s="45">
        <f t="shared" si="28"/>
        <v>13252</v>
      </c>
      <c r="AL46" s="82">
        <f t="shared" si="29"/>
        <v>558.68000000000029</v>
      </c>
      <c r="AM46" s="82">
        <f t="shared" si="30"/>
        <v>558.68000000000029</v>
      </c>
      <c r="AO46" s="199">
        <v>104</v>
      </c>
      <c r="AP46" s="187">
        <f t="shared" si="31"/>
        <v>101.92</v>
      </c>
      <c r="AQ46" s="121"/>
      <c r="AR46" s="122"/>
      <c r="AS46" s="122"/>
      <c r="AT46" s="122"/>
      <c r="AU46" s="122"/>
      <c r="AV46" s="122"/>
      <c r="AW46" s="122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</row>
    <row r="47" spans="1:84" s="46" customFormat="1" ht="39.75" hidden="1" customHeight="1">
      <c r="B47" s="90">
        <v>88601</v>
      </c>
      <c r="C47" s="130" t="s">
        <v>85</v>
      </c>
      <c r="D47" s="43" t="s">
        <v>20</v>
      </c>
      <c r="E47" s="20" t="s">
        <v>11</v>
      </c>
      <c r="F47" s="20" t="s">
        <v>35</v>
      </c>
      <c r="G47" s="20" t="s">
        <v>14</v>
      </c>
      <c r="H47" s="20" t="s">
        <v>30</v>
      </c>
      <c r="I47" s="20" t="s">
        <v>51</v>
      </c>
      <c r="J47" s="20" t="s">
        <v>23</v>
      </c>
      <c r="K47" s="20" t="s">
        <v>43</v>
      </c>
      <c r="L47" s="20" t="s">
        <v>16</v>
      </c>
      <c r="M47" s="20" t="s">
        <v>12</v>
      </c>
      <c r="N47" s="20" t="s">
        <v>6</v>
      </c>
      <c r="O47" s="38" t="s">
        <v>39</v>
      </c>
      <c r="P47" s="20" t="s">
        <v>19</v>
      </c>
      <c r="Q47" s="20" t="s">
        <v>13</v>
      </c>
      <c r="R47" s="20"/>
      <c r="S47" s="20" t="s">
        <v>28</v>
      </c>
      <c r="T47" s="20" t="s">
        <v>57</v>
      </c>
      <c r="U47" s="20" t="s">
        <v>31</v>
      </c>
      <c r="V47" s="38" t="s">
        <v>86</v>
      </c>
      <c r="W47" s="38" t="s">
        <v>21</v>
      </c>
      <c r="X47" s="38" t="s">
        <v>29</v>
      </c>
      <c r="Y47" s="38" t="s">
        <v>26</v>
      </c>
      <c r="Z47" s="20" t="s">
        <v>42</v>
      </c>
      <c r="AA47" s="39" t="s">
        <v>40</v>
      </c>
      <c r="AB47" s="39" t="s">
        <v>60</v>
      </c>
      <c r="AC47" s="40" t="s">
        <v>87</v>
      </c>
      <c r="AD47" s="45">
        <v>21290</v>
      </c>
      <c r="AE47" s="45">
        <f t="shared" si="24"/>
        <v>1800</v>
      </c>
      <c r="AF47" s="308">
        <v>19490</v>
      </c>
      <c r="AG47" s="45">
        <v>300</v>
      </c>
      <c r="AH47" s="45">
        <f t="shared" si="25"/>
        <v>16319</v>
      </c>
      <c r="AI47" s="45">
        <f t="shared" si="26"/>
        <v>16546</v>
      </c>
      <c r="AJ47" s="45">
        <f t="shared" si="27"/>
        <v>16118</v>
      </c>
      <c r="AK47" s="45">
        <f t="shared" si="28"/>
        <v>14666</v>
      </c>
      <c r="AL47" s="82">
        <f t="shared" si="29"/>
        <v>1304.4399999999987</v>
      </c>
      <c r="AM47" s="82">
        <f t="shared" si="30"/>
        <v>1322.9599999999991</v>
      </c>
      <c r="AO47" s="199">
        <v>104</v>
      </c>
      <c r="AP47" s="187">
        <f t="shared" si="31"/>
        <v>101.92</v>
      </c>
      <c r="AQ47" s="121"/>
      <c r="AR47" s="122"/>
      <c r="AS47" s="122"/>
      <c r="AT47" s="122"/>
      <c r="AU47" s="122"/>
      <c r="AV47" s="122"/>
      <c r="AW47" s="122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</row>
    <row r="48" spans="1:84" s="46" customFormat="1" ht="39.75" hidden="1" customHeight="1">
      <c r="B48" s="90">
        <v>85991</v>
      </c>
      <c r="C48" s="86" t="s">
        <v>142</v>
      </c>
      <c r="D48" s="43" t="s">
        <v>2</v>
      </c>
      <c r="E48" s="20" t="s">
        <v>11</v>
      </c>
      <c r="F48" s="20" t="s">
        <v>35</v>
      </c>
      <c r="G48" s="20" t="s">
        <v>14</v>
      </c>
      <c r="H48" s="20" t="s">
        <v>30</v>
      </c>
      <c r="I48" s="20" t="s">
        <v>51</v>
      </c>
      <c r="J48" s="20" t="s">
        <v>23</v>
      </c>
      <c r="K48" s="20" t="s">
        <v>43</v>
      </c>
      <c r="L48" s="20" t="s">
        <v>16</v>
      </c>
      <c r="M48" s="20" t="s">
        <v>12</v>
      </c>
      <c r="N48" s="20" t="s">
        <v>6</v>
      </c>
      <c r="O48" s="38" t="s">
        <v>39</v>
      </c>
      <c r="P48" s="20" t="s">
        <v>19</v>
      </c>
      <c r="Q48" s="20" t="s">
        <v>13</v>
      </c>
      <c r="R48" s="20"/>
      <c r="S48" s="20" t="s">
        <v>27</v>
      </c>
      <c r="T48" s="20" t="s">
        <v>57</v>
      </c>
      <c r="U48" s="20"/>
      <c r="V48" s="38" t="s">
        <v>86</v>
      </c>
      <c r="W48" s="38" t="s">
        <v>21</v>
      </c>
      <c r="X48" s="38" t="s">
        <v>29</v>
      </c>
      <c r="Y48" s="38"/>
      <c r="Z48" s="20"/>
      <c r="AA48" s="39"/>
      <c r="AB48" s="39"/>
      <c r="AC48" s="40"/>
      <c r="AD48" s="45">
        <v>20790</v>
      </c>
      <c r="AE48" s="45">
        <f t="shared" si="24"/>
        <v>1800</v>
      </c>
      <c r="AF48" s="308">
        <v>18990</v>
      </c>
      <c r="AG48" s="45">
        <v>300</v>
      </c>
      <c r="AH48" s="45">
        <f t="shared" si="25"/>
        <v>15940</v>
      </c>
      <c r="AI48" s="45">
        <f t="shared" si="26"/>
        <v>16167</v>
      </c>
      <c r="AJ48" s="45">
        <f t="shared" si="27"/>
        <v>15739</v>
      </c>
      <c r="AK48" s="45">
        <f t="shared" si="28"/>
        <v>14287</v>
      </c>
      <c r="AL48" s="82">
        <f t="shared" si="29"/>
        <v>1274.4000000000015</v>
      </c>
      <c r="AM48" s="82">
        <f t="shared" si="30"/>
        <v>1292.9200000000019</v>
      </c>
      <c r="AO48" s="199">
        <v>115</v>
      </c>
      <c r="AP48" s="187">
        <f t="shared" si="31"/>
        <v>112.7</v>
      </c>
      <c r="AQ48" s="121"/>
      <c r="AR48" s="122"/>
      <c r="AS48" s="122"/>
      <c r="AT48" s="122"/>
      <c r="AU48" s="122"/>
      <c r="AV48" s="122"/>
      <c r="AW48" s="122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</row>
    <row r="49" spans="1:84" s="46" customFormat="1" ht="39.75" hidden="1" customHeight="1" thickBot="1">
      <c r="B49" s="231" t="s">
        <v>132</v>
      </c>
      <c r="C49" s="362" t="s">
        <v>141</v>
      </c>
      <c r="D49" s="292" t="s">
        <v>20</v>
      </c>
      <c r="E49" s="158" t="s">
        <v>11</v>
      </c>
      <c r="F49" s="158" t="s">
        <v>35</v>
      </c>
      <c r="G49" s="158" t="s">
        <v>14</v>
      </c>
      <c r="H49" s="158" t="s">
        <v>37</v>
      </c>
      <c r="I49" s="158" t="s">
        <v>51</v>
      </c>
      <c r="J49" s="158" t="s">
        <v>23</v>
      </c>
      <c r="K49" s="158" t="s">
        <v>43</v>
      </c>
      <c r="L49" s="158" t="s">
        <v>16</v>
      </c>
      <c r="M49" s="158" t="s">
        <v>12</v>
      </c>
      <c r="N49" s="158" t="s">
        <v>6</v>
      </c>
      <c r="O49" s="226" t="s">
        <v>39</v>
      </c>
      <c r="P49" s="158" t="s">
        <v>19</v>
      </c>
      <c r="Q49" s="158" t="s">
        <v>13</v>
      </c>
      <c r="R49" s="158"/>
      <c r="S49" s="158" t="s">
        <v>28</v>
      </c>
      <c r="T49" s="158" t="s">
        <v>57</v>
      </c>
      <c r="U49" s="158" t="s">
        <v>31</v>
      </c>
      <c r="V49" s="226" t="s">
        <v>86</v>
      </c>
      <c r="W49" s="226" t="s">
        <v>21</v>
      </c>
      <c r="X49" s="226" t="s">
        <v>29</v>
      </c>
      <c r="Y49" s="226" t="s">
        <v>26</v>
      </c>
      <c r="Z49" s="158" t="s">
        <v>42</v>
      </c>
      <c r="AA49" s="293" t="s">
        <v>40</v>
      </c>
      <c r="AB49" s="293" t="s">
        <v>60</v>
      </c>
      <c r="AC49" s="227" t="s">
        <v>87</v>
      </c>
      <c r="AD49" s="233">
        <v>22160</v>
      </c>
      <c r="AE49" s="233">
        <f t="shared" si="24"/>
        <v>670</v>
      </c>
      <c r="AF49" s="309">
        <v>21490</v>
      </c>
      <c r="AG49" s="233">
        <v>0</v>
      </c>
      <c r="AH49" s="233">
        <f t="shared" si="25"/>
        <v>16978</v>
      </c>
      <c r="AI49" s="233">
        <f t="shared" si="26"/>
        <v>16978</v>
      </c>
      <c r="AJ49" s="233">
        <f t="shared" si="27"/>
        <v>16777</v>
      </c>
      <c r="AK49" s="233">
        <f t="shared" si="28"/>
        <v>16237</v>
      </c>
      <c r="AL49" s="234">
        <f t="shared" si="29"/>
        <v>1357.2799999999988</v>
      </c>
      <c r="AM49" s="234">
        <f t="shared" si="30"/>
        <v>1357.2799999999988</v>
      </c>
      <c r="AO49" s="199">
        <v>115</v>
      </c>
      <c r="AP49" s="187">
        <f t="shared" si="31"/>
        <v>112.7</v>
      </c>
      <c r="AQ49" s="121"/>
      <c r="AR49" s="122"/>
      <c r="AS49" s="122"/>
      <c r="AT49" s="122"/>
      <c r="AU49" s="122"/>
      <c r="AV49" s="122"/>
      <c r="AW49" s="122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1:84" s="46" customFormat="1" ht="39.75" hidden="1" customHeight="1" thickBot="1">
      <c r="B50" s="235"/>
      <c r="C50" s="202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10"/>
      <c r="P50" s="70"/>
      <c r="Q50" s="70"/>
      <c r="R50" s="70"/>
      <c r="S50" s="70"/>
      <c r="T50" s="70"/>
      <c r="U50" s="70"/>
      <c r="V50" s="110"/>
      <c r="W50" s="110"/>
      <c r="X50" s="110"/>
      <c r="Y50" s="110"/>
      <c r="Z50" s="110"/>
      <c r="AA50" s="110"/>
      <c r="AB50" s="110"/>
      <c r="AC50" s="110"/>
      <c r="AD50" s="236"/>
      <c r="AE50" s="236"/>
      <c r="AF50" s="310"/>
      <c r="AG50" s="236"/>
      <c r="AH50" s="236"/>
      <c r="AI50" s="236"/>
      <c r="AJ50" s="236"/>
      <c r="AK50" s="236"/>
      <c r="AL50" s="237"/>
      <c r="AM50" s="237"/>
      <c r="AO50" s="238"/>
      <c r="AP50" s="239"/>
      <c r="AQ50" s="121"/>
      <c r="AR50" s="122"/>
      <c r="AS50" s="122"/>
      <c r="AT50" s="122"/>
      <c r="AU50" s="122"/>
      <c r="AV50" s="122"/>
      <c r="AW50" s="122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</row>
    <row r="51" spans="1:84" s="68" customFormat="1" ht="33.75" customHeight="1" thickBot="1">
      <c r="A51" s="170"/>
      <c r="B51" s="390" t="s">
        <v>170</v>
      </c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63"/>
      <c r="AE51" s="363"/>
      <c r="AF51" s="304"/>
      <c r="AG51" s="363"/>
      <c r="AH51" s="290"/>
      <c r="AI51" s="290"/>
      <c r="AJ51" s="290"/>
      <c r="AK51" s="290"/>
      <c r="AL51" s="363"/>
      <c r="AM51" s="363"/>
      <c r="AN51" s="363"/>
      <c r="AO51" s="191"/>
      <c r="AP51" s="230"/>
      <c r="AQ51" s="363"/>
      <c r="AR51" s="363"/>
      <c r="AS51" s="363"/>
      <c r="AT51" s="77"/>
      <c r="AU51" s="77"/>
      <c r="AV51" s="77"/>
      <c r="AW51" s="77"/>
      <c r="AX51" s="77"/>
      <c r="AY51" s="77"/>
      <c r="AZ51" s="77"/>
      <c r="BA51" s="77"/>
      <c r="BB51" s="77"/>
      <c r="BC51" s="77"/>
    </row>
    <row r="52" spans="1:84" s="46" customFormat="1" ht="39.75" customHeight="1">
      <c r="B52" s="85">
        <v>90200</v>
      </c>
      <c r="C52" s="86" t="s">
        <v>171</v>
      </c>
      <c r="D52" s="43" t="s">
        <v>20</v>
      </c>
      <c r="E52" s="20" t="s">
        <v>11</v>
      </c>
      <c r="F52" s="20" t="s">
        <v>35</v>
      </c>
      <c r="G52" s="20" t="s">
        <v>14</v>
      </c>
      <c r="H52" s="20" t="s">
        <v>37</v>
      </c>
      <c r="I52" s="20" t="s">
        <v>54</v>
      </c>
      <c r="J52" s="20" t="s">
        <v>25</v>
      </c>
      <c r="K52" s="20" t="s">
        <v>44</v>
      </c>
      <c r="L52" s="20" t="s">
        <v>16</v>
      </c>
      <c r="M52" s="20" t="s">
        <v>12</v>
      </c>
      <c r="N52" s="20" t="s">
        <v>6</v>
      </c>
      <c r="O52" s="38" t="s">
        <v>39</v>
      </c>
      <c r="P52" s="20" t="s">
        <v>19</v>
      </c>
      <c r="Q52" s="20" t="s">
        <v>13</v>
      </c>
      <c r="R52" s="20" t="s">
        <v>47</v>
      </c>
      <c r="S52" s="20" t="s">
        <v>143</v>
      </c>
      <c r="T52" s="20" t="s">
        <v>57</v>
      </c>
      <c r="U52" s="20" t="s">
        <v>31</v>
      </c>
      <c r="V52" s="38" t="s">
        <v>86</v>
      </c>
      <c r="W52" s="38" t="s">
        <v>21</v>
      </c>
      <c r="X52" s="38" t="s">
        <v>29</v>
      </c>
      <c r="Y52" s="38" t="s">
        <v>26</v>
      </c>
      <c r="Z52" s="20" t="s">
        <v>42</v>
      </c>
      <c r="AA52" s="39" t="s">
        <v>40</v>
      </c>
      <c r="AB52" s="39" t="s">
        <v>64</v>
      </c>
      <c r="AC52" s="40"/>
      <c r="AD52" s="41">
        <v>17490</v>
      </c>
      <c r="AE52" s="45">
        <f t="shared" ref="AE52:AE54" si="32">AD52-AF52</f>
        <v>0</v>
      </c>
      <c r="AF52" s="308">
        <v>17490</v>
      </c>
      <c r="AG52" s="45">
        <v>0</v>
      </c>
      <c r="AH52" s="45">
        <f t="shared" ref="AH52:AH54" si="33">ROUNDUP(($AD52+$AQ$1)/(1+0.24+IF(14000*(1+0.24+0.04*IF($AO52&lt;101,0.95,IF($AO52&lt;121,1,IF($AO52&lt;141,1.1,IF($AO52&lt;161,1.2,IF($AO52&lt;181,1.3,1.4))))))&gt;=($AD52+$AQ$1),0.04,IF(17000*(1+0.24+0.08*IF($AO52&lt;101,0.95,IF($AO52&lt;121,1,IF($AO52&lt;141,1.1,IF($AO52&lt;161,1.2,IF($AO52&lt;181,1.3,1.4))))))&gt;=($AD52+$AQ$1),0.08,IF(20000*(1+0.24+0.16*IF($AO52&lt;101,0.95,IF($AO52&lt;121,1,IF($AO52&lt;141,1.1,IF($AO52&lt;161,1.2,IF($AO52&lt;181,1.3,1.4))))))&gt;=($AD52+$AQ$1),0.16,IF(25000*(1+0.24+0.24*IF($AO52&lt;101,0.95,IF($AO52&lt;121,1,IF($AO52&lt;141,1.1,IF($AO52&lt;161,1.2,IF($AO52&lt;181,1.3,1.4))))))&gt;=($AD52+$AQ$1),0.24,0.32))))*IF($AO52&lt;101,0.95,IF($AO52&lt;121,1,IF($AO52&lt;141,1.1,IF($AO52&lt;161,1.2,IF($AO52&lt;181,1.3,1.4)))))),0)</f>
        <v>13774</v>
      </c>
      <c r="AI52" s="45">
        <f t="shared" ref="AI52" si="34">ROUNDUP((($AD52+$AQ$1)+AG52)/(1+0.24+IF(14000*(1+0.24+0.04*IF($AO52&lt;101,0.95,IF($AO52&lt;121,1,IF($AO52&lt;141,1.1,IF($AO52&lt;161,1.2,IF($AO52&lt;181,1.3,1.4))))))&gt;=($AD52+$AQ$1),0.04,IF(17000*(1+0.24+0.08*IF($AO52&lt;101,0.95,IF($AO52&lt;121,1,IF($AO52&lt;141,1.1,IF($AO52&lt;161,1.2,IF($AO52&lt;181,1.3,1.4))))))&gt;=($AD52+$AQ$1),0.08,IF(20000*(1+0.24+0.16*IF($AO52&lt;101,0.95,IF($AO52&lt;121,1,IF($AO52&lt;141,1.1,IF($AO52&lt;161,1.2,IF($AO52&lt;181,1.3,1.4))))))&gt;=($AD52+$AQ$1),0.16,IF(25000*(1+0.24+0.24*IF($AO52&lt;101,0.95,IF($AO52&lt;121,1,IF($AO52&lt;141,1.1,IF($AO52&lt;161,1.2,IF($AO52&lt;181,1.3,1.4))))))&gt;=($AD52+$AQ$1),0.24,0.32))))*IF($AO52&lt;101,0.95,IF($AO52&lt;121,1,IF($AO52&lt;141,1.1,IF($AO52&lt;161,1.2,IF($AO52&lt;181,1.3,1.4)))))),0)</f>
        <v>13774</v>
      </c>
      <c r="AJ52" s="45">
        <f t="shared" ref="AJ52:AJ54" si="35">ROUNDUP(((AD52-AL52)/1.24),0)</f>
        <v>13573</v>
      </c>
      <c r="AK52" s="45">
        <f t="shared" ref="AK52:AK54" si="36">ROUNDUP(AH52-((AE52+$AQ$1)/1.24),0)</f>
        <v>13573</v>
      </c>
      <c r="AL52" s="82">
        <f t="shared" ref="AL52:AL54" si="37">AD52+$AQ$1-(AH52)*1.24</f>
        <v>660.2400000000016</v>
      </c>
      <c r="AM52" s="82">
        <f t="shared" ref="AM52" si="38">AD52+$AQ$1+AG52-(AI52)*1.24</f>
        <v>660.2400000000016</v>
      </c>
      <c r="AO52" s="199">
        <v>156</v>
      </c>
      <c r="AP52" s="187">
        <f>IF(AO52&lt;=100,E$92*AO52,IF(AO52&lt;=120,AO52*E$95,IF(AO52&lt;=140,AO52*E$96,IF(AO52&lt;=160,AO52*E$97,IF(AO52&lt;=180,AO52*E$98,"check")))))</f>
        <v>288.60000000000002</v>
      </c>
      <c r="AQ52" s="121"/>
      <c r="AR52" s="122"/>
      <c r="AS52" s="122"/>
      <c r="AT52" s="122"/>
      <c r="AU52" s="122"/>
      <c r="AV52" s="122"/>
      <c r="AW52" s="122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</row>
    <row r="53" spans="1:84" s="46" customFormat="1" ht="39.75" customHeight="1">
      <c r="B53" s="90">
        <v>90500</v>
      </c>
      <c r="C53" s="86" t="s">
        <v>172</v>
      </c>
      <c r="D53" s="43" t="s">
        <v>20</v>
      </c>
      <c r="E53" s="20" t="s">
        <v>11</v>
      </c>
      <c r="F53" s="20" t="s">
        <v>35</v>
      </c>
      <c r="G53" s="20" t="s">
        <v>14</v>
      </c>
      <c r="H53" s="20" t="s">
        <v>37</v>
      </c>
      <c r="I53" s="20" t="s">
        <v>54</v>
      </c>
      <c r="J53" s="20" t="s">
        <v>25</v>
      </c>
      <c r="K53" s="20" t="s">
        <v>44</v>
      </c>
      <c r="L53" s="20" t="s">
        <v>16</v>
      </c>
      <c r="M53" s="20" t="s">
        <v>12</v>
      </c>
      <c r="N53" s="20" t="s">
        <v>6</v>
      </c>
      <c r="O53" s="38" t="s">
        <v>39</v>
      </c>
      <c r="P53" s="20" t="s">
        <v>19</v>
      </c>
      <c r="Q53" s="20" t="s">
        <v>13</v>
      </c>
      <c r="R53" s="20" t="s">
        <v>47</v>
      </c>
      <c r="S53" s="20" t="s">
        <v>143</v>
      </c>
      <c r="T53" s="20" t="s">
        <v>57</v>
      </c>
      <c r="U53" s="20" t="s">
        <v>31</v>
      </c>
      <c r="V53" s="38" t="s">
        <v>86</v>
      </c>
      <c r="W53" s="38" t="s">
        <v>21</v>
      </c>
      <c r="X53" s="38" t="s">
        <v>29</v>
      </c>
      <c r="Y53" s="38" t="s">
        <v>26</v>
      </c>
      <c r="Z53" s="20" t="s">
        <v>42</v>
      </c>
      <c r="AA53" s="39" t="s">
        <v>40</v>
      </c>
      <c r="AB53" s="47" t="s">
        <v>64</v>
      </c>
      <c r="AC53" s="40"/>
      <c r="AD53" s="41">
        <v>19490</v>
      </c>
      <c r="AE53" s="45">
        <f t="shared" si="32"/>
        <v>0</v>
      </c>
      <c r="AF53" s="308">
        <v>19490</v>
      </c>
      <c r="AG53" s="371" t="s">
        <v>174</v>
      </c>
      <c r="AH53" s="45">
        <f t="shared" si="33"/>
        <v>14865</v>
      </c>
      <c r="AI53" s="45">
        <v>15241</v>
      </c>
      <c r="AJ53" s="45">
        <f t="shared" si="35"/>
        <v>14664</v>
      </c>
      <c r="AK53" s="45">
        <f t="shared" si="36"/>
        <v>14664</v>
      </c>
      <c r="AL53" s="82">
        <f t="shared" si="37"/>
        <v>1307.4000000000015</v>
      </c>
      <c r="AM53" s="82">
        <v>1341.1599999999999</v>
      </c>
      <c r="AO53" s="199">
        <v>128</v>
      </c>
      <c r="AP53" s="187">
        <f>IF(AO53&lt;=100,E$92*AO53,IF(AO53&lt;=120,AO53*E$95,IF(AO53&lt;=140,AO53*E$96,IF(AO53&lt;=160,AO53*E$97,IF(AO53&lt;=180,AO53*E$98,"check")))))</f>
        <v>153.6</v>
      </c>
      <c r="AQ53" s="121"/>
      <c r="AR53" s="122"/>
      <c r="AS53" s="122"/>
      <c r="AT53" s="122"/>
      <c r="AU53" s="122"/>
      <c r="AV53" s="122"/>
      <c r="AW53" s="122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</row>
    <row r="54" spans="1:84" s="46" customFormat="1" ht="39.75" customHeight="1" thickBot="1">
      <c r="B54" s="231">
        <v>90510</v>
      </c>
      <c r="C54" s="362" t="s">
        <v>173</v>
      </c>
      <c r="D54" s="292" t="s">
        <v>20</v>
      </c>
      <c r="E54" s="158" t="s">
        <v>11</v>
      </c>
      <c r="F54" s="158" t="s">
        <v>35</v>
      </c>
      <c r="G54" s="158" t="s">
        <v>14</v>
      </c>
      <c r="H54" s="158" t="s">
        <v>37</v>
      </c>
      <c r="I54" s="158" t="s">
        <v>54</v>
      </c>
      <c r="J54" s="158" t="s">
        <v>25</v>
      </c>
      <c r="K54" s="158" t="s">
        <v>44</v>
      </c>
      <c r="L54" s="158" t="s">
        <v>16</v>
      </c>
      <c r="M54" s="158" t="s">
        <v>12</v>
      </c>
      <c r="N54" s="158" t="s">
        <v>6</v>
      </c>
      <c r="O54" s="226" t="s">
        <v>39</v>
      </c>
      <c r="P54" s="158" t="s">
        <v>19</v>
      </c>
      <c r="Q54" s="158" t="s">
        <v>13</v>
      </c>
      <c r="R54" s="158" t="s">
        <v>47</v>
      </c>
      <c r="S54" s="158" t="s">
        <v>143</v>
      </c>
      <c r="T54" s="158" t="s">
        <v>57</v>
      </c>
      <c r="U54" s="158" t="s">
        <v>31</v>
      </c>
      <c r="V54" s="226" t="s">
        <v>86</v>
      </c>
      <c r="W54" s="226" t="s">
        <v>21</v>
      </c>
      <c r="X54" s="226" t="s">
        <v>29</v>
      </c>
      <c r="Y54" s="226" t="s">
        <v>26</v>
      </c>
      <c r="Z54" s="158" t="s">
        <v>42</v>
      </c>
      <c r="AA54" s="293" t="s">
        <v>40</v>
      </c>
      <c r="AB54" s="293" t="s">
        <v>64</v>
      </c>
      <c r="AC54" s="227"/>
      <c r="AD54" s="233">
        <v>21490</v>
      </c>
      <c r="AE54" s="233">
        <f t="shared" si="32"/>
        <v>0</v>
      </c>
      <c r="AF54" s="309">
        <v>21490</v>
      </c>
      <c r="AG54" s="233" t="s">
        <v>174</v>
      </c>
      <c r="AH54" s="233">
        <f t="shared" si="33"/>
        <v>16371</v>
      </c>
      <c r="AI54" s="233">
        <v>16747</v>
      </c>
      <c r="AJ54" s="233">
        <f t="shared" si="35"/>
        <v>16170</v>
      </c>
      <c r="AK54" s="233">
        <f t="shared" si="36"/>
        <v>16170</v>
      </c>
      <c r="AL54" s="234">
        <f t="shared" si="37"/>
        <v>1439.9599999999991</v>
      </c>
      <c r="AM54" s="234">
        <v>1473.7200000000012</v>
      </c>
      <c r="AN54" s="368"/>
      <c r="AO54" s="369">
        <v>135</v>
      </c>
      <c r="AP54" s="370">
        <f>IF(AO54&lt;=100,E$92*AO54,IF(AO54&lt;=120,AO54*E$95,IF(AO54&lt;=140,AO54*E$96,IF(AO54&lt;=160,AO54*E$97,IF(AO54&lt;=180,AO54*E$98,"check")))))</f>
        <v>162</v>
      </c>
      <c r="AQ54" s="121"/>
      <c r="AR54" s="122"/>
      <c r="AS54" s="122"/>
      <c r="AT54" s="122"/>
      <c r="AU54" s="122"/>
      <c r="AV54" s="122"/>
      <c r="AW54" s="122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</row>
    <row r="55" spans="1:84" s="46" customFormat="1" ht="39.75" customHeight="1" thickBot="1">
      <c r="B55" s="235"/>
      <c r="C55" s="202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110"/>
      <c r="P55" s="70"/>
      <c r="Q55" s="70"/>
      <c r="R55" s="70"/>
      <c r="S55" s="70"/>
      <c r="T55" s="70"/>
      <c r="U55" s="70"/>
      <c r="V55" s="110"/>
      <c r="W55" s="110"/>
      <c r="X55" s="110"/>
      <c r="Y55" s="110"/>
      <c r="Z55" s="110"/>
      <c r="AA55" s="110"/>
      <c r="AB55" s="110"/>
      <c r="AC55" s="110"/>
      <c r="AD55" s="236"/>
      <c r="AE55" s="236"/>
      <c r="AF55" s="310"/>
      <c r="AG55" s="236"/>
      <c r="AH55" s="236"/>
      <c r="AI55" s="236"/>
      <c r="AJ55" s="236"/>
      <c r="AK55" s="236"/>
      <c r="AL55" s="237"/>
      <c r="AM55" s="237"/>
      <c r="AO55" s="238"/>
      <c r="AP55" s="239"/>
      <c r="AQ55" s="121"/>
      <c r="AR55" s="122"/>
      <c r="AS55" s="122"/>
      <c r="AT55" s="122"/>
      <c r="AU55" s="122"/>
      <c r="AV55" s="122"/>
      <c r="AW55" s="122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</row>
    <row r="56" spans="1:84" s="69" customFormat="1" ht="33" customHeight="1" thickBot="1">
      <c r="A56" s="169"/>
      <c r="B56" s="390" t="s">
        <v>180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63"/>
      <c r="AE56" s="363"/>
      <c r="AF56" s="304"/>
      <c r="AG56" s="363"/>
      <c r="AH56" s="290"/>
      <c r="AI56" s="290"/>
      <c r="AJ56" s="290"/>
      <c r="AK56" s="290"/>
      <c r="AL56" s="363"/>
      <c r="AM56" s="191"/>
      <c r="AN56" s="191"/>
      <c r="AO56" s="191"/>
      <c r="AP56" s="230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</row>
    <row r="57" spans="1:84" s="13" customFormat="1" ht="40.5" customHeight="1" thickBot="1">
      <c r="A57" s="46"/>
      <c r="B57" s="373">
        <v>51992</v>
      </c>
      <c r="C57" s="374" t="s">
        <v>89</v>
      </c>
      <c r="D57" s="375" t="s">
        <v>20</v>
      </c>
      <c r="E57" s="376" t="s">
        <v>11</v>
      </c>
      <c r="F57" s="376" t="s">
        <v>35</v>
      </c>
      <c r="G57" s="376" t="s">
        <v>14</v>
      </c>
      <c r="H57" s="372" t="s">
        <v>37</v>
      </c>
      <c r="I57" s="372" t="s">
        <v>54</v>
      </c>
      <c r="J57" s="377" t="s">
        <v>7</v>
      </c>
      <c r="K57" s="377" t="s">
        <v>12</v>
      </c>
      <c r="L57" s="372" t="s">
        <v>43</v>
      </c>
      <c r="M57" s="377" t="s">
        <v>6</v>
      </c>
      <c r="N57" s="377" t="s">
        <v>59</v>
      </c>
      <c r="O57" s="376" t="s">
        <v>19</v>
      </c>
      <c r="P57" s="378" t="s">
        <v>25</v>
      </c>
      <c r="Q57" s="378" t="s">
        <v>47</v>
      </c>
      <c r="R57" s="376" t="s">
        <v>40</v>
      </c>
      <c r="S57" s="377" t="s">
        <v>39</v>
      </c>
      <c r="T57" s="377" t="s">
        <v>64</v>
      </c>
      <c r="U57" s="376" t="s">
        <v>28</v>
      </c>
      <c r="V57" s="376" t="s">
        <v>69</v>
      </c>
      <c r="W57" s="376" t="s">
        <v>31</v>
      </c>
      <c r="X57" s="376" t="s">
        <v>32</v>
      </c>
      <c r="Y57" s="376" t="s">
        <v>70</v>
      </c>
      <c r="Z57" s="379" t="s">
        <v>21</v>
      </c>
      <c r="AA57" s="379" t="s">
        <v>29</v>
      </c>
      <c r="AB57" s="379" t="s">
        <v>26</v>
      </c>
      <c r="AC57" s="380" t="s">
        <v>22</v>
      </c>
      <c r="AD57" s="94">
        <v>21990</v>
      </c>
      <c r="AE57" s="94">
        <f>AD57-AF57</f>
        <v>0</v>
      </c>
      <c r="AF57" s="299">
        <v>21990</v>
      </c>
      <c r="AG57" s="94">
        <v>0</v>
      </c>
      <c r="AH57" s="94">
        <f>ROUNDUP(($AD57+$AQ$1)/(1+0.24+IF(14000*(1+0.24+0.04*IF($AO57&lt;101,0.95,IF($AO57&lt;121,1,IF($AO57&lt;141,1.1,IF($AO57&lt;161,1.2,IF($AO57&lt;181,1.3,1.4))))))&gt;=($AD57+$AQ$1),0.04,IF(17000*(1+0.24+0.08*IF($AO57&lt;101,0.95,IF($AO57&lt;121,1,IF($AO57&lt;141,1.1,IF($AO57&lt;161,1.2,IF($AO57&lt;181,1.3,1.4))))))&gt;=($AD57+$AQ$1),0.08,IF(20000*(1+0.24+0.16*IF($AO57&lt;101,0.95,IF($AO57&lt;121,1,IF($AO57&lt;141,1.1,IF($AO57&lt;161,1.2,IF($AO57&lt;181,1.3,1.4))))))&gt;=($AD57+$AQ$1),0.16,IF(25000*(1+0.24+0.24*IF($AO57&lt;101,0.95,IF($AO57&lt;121,1,IF($AO57&lt;141,1.1,IF($AO57&lt;161,1.2,IF($AO57&lt;181,1.3,1.4))))))&gt;=($AD57+$AQ$1),0.24,0.32))))*IF($AO57&lt;101,0.95,IF($AO57&lt;121,1,IF($AO57&lt;141,1.1,IF($AO57&lt;161,1.2,IF($AO57&lt;181,1.3,1.4)))))),0)</f>
        <v>16747</v>
      </c>
      <c r="AI57" s="94">
        <f>ROUNDUP((($AD57+$AQ$1)+AG57)/(1+0.24+IF(14000*(1+0.24+0.04*IF($AO57&lt;101,0.95,IF($AO57&lt;121,1,IF($AO57&lt;141,1.1,IF($AO57&lt;161,1.2,IF($AO57&lt;181,1.3,1.4))))))&gt;=($AD57+$AQ$1),0.04,IF(17000*(1+0.24+0.08*IF($AO57&lt;101,0.95,IF($AO57&lt;121,1,IF($AO57&lt;141,1.1,IF($AO57&lt;161,1.2,IF($AO57&lt;181,1.3,1.4))))))&gt;=($AD57+$AQ$1),0.08,IF(20000*(1+0.24+0.16*IF($AO57&lt;101,0.95,IF($AO57&lt;121,1,IF($AO57&lt;141,1.1,IF($AO57&lt;161,1.2,IF($AO57&lt;181,1.3,1.4))))))&gt;=($AD57+$AQ$1),0.16,IF(25000*(1+0.24+0.24*IF($AO57&lt;101,0.95,IF($AO57&lt;121,1,IF($AO57&lt;141,1.1,IF($AO57&lt;161,1.2,IF($AO57&lt;181,1.3,1.4))))))&gt;=($AD57+$AQ$1),0.24,0.32))))*IF($AO57&lt;101,0.95,IF($AO57&lt;121,1,IF($AO57&lt;141,1.1,IF($AO57&lt;161,1.2,IF($AO57&lt;181,1.3,1.4)))))),0)</f>
        <v>16747</v>
      </c>
      <c r="AJ57" s="94">
        <f>ROUNDUP(((AD57-AL57)/1.24),0)</f>
        <v>16546</v>
      </c>
      <c r="AK57" s="94">
        <f>ROUNDUP(AH57-((AE57+$AQ$1)/1.24),0)</f>
        <v>16546</v>
      </c>
      <c r="AL57" s="240">
        <f>AD57+$AQ$1-(AH57)*1.24</f>
        <v>1473.7200000000012</v>
      </c>
      <c r="AM57" s="240">
        <f>AD57+$AQ$1+AG57-(AI57)*1.24</f>
        <v>1473.7200000000012</v>
      </c>
      <c r="AO57" s="241">
        <v>135</v>
      </c>
      <c r="AP57" s="242">
        <f>IF(AO57&lt;=100,E$92*AO57,IF(AO57&lt;=120,AO57*E$95,IF(AO57&lt;=140,AO57*E$96,IF(AO57&lt;=160,AO57*E$97,IF(AO57&lt;=180,AO57*E$98,"check")))))</f>
        <v>162</v>
      </c>
      <c r="AQ57" s="7"/>
      <c r="AR57" s="7"/>
      <c r="AS57" s="7"/>
      <c r="AT57" s="7"/>
      <c r="AU57" s="122"/>
      <c r="AV57" s="122"/>
      <c r="AW57" s="7"/>
    </row>
    <row r="58" spans="1:84" s="68" customFormat="1" ht="33" hidden="1" customHeight="1" thickBot="1">
      <c r="A58" s="170"/>
      <c r="B58" s="390" t="s">
        <v>92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363"/>
      <c r="AE58" s="363"/>
      <c r="AF58" s="304"/>
      <c r="AG58" s="363"/>
      <c r="AH58" s="290"/>
      <c r="AI58" s="290"/>
      <c r="AJ58" s="290"/>
      <c r="AK58" s="290"/>
      <c r="AL58" s="191"/>
      <c r="AM58" s="191"/>
      <c r="AN58" s="191"/>
      <c r="AO58" s="191"/>
      <c r="AP58" s="230"/>
      <c r="AW58" s="122"/>
    </row>
    <row r="59" spans="1:84" s="65" customFormat="1" ht="39.75" hidden="1" customHeight="1">
      <c r="B59" s="280">
        <v>51901</v>
      </c>
      <c r="C59" s="281" t="s">
        <v>148</v>
      </c>
      <c r="D59" s="142"/>
      <c r="E59" s="134"/>
      <c r="F59" s="134"/>
      <c r="G59" s="134"/>
      <c r="H59" s="31"/>
      <c r="I59" s="31"/>
      <c r="J59" s="143"/>
      <c r="K59" s="143"/>
      <c r="L59" s="282"/>
      <c r="M59" s="143"/>
      <c r="N59" s="143"/>
      <c r="O59" s="134"/>
      <c r="P59" s="133"/>
      <c r="Q59" s="133"/>
      <c r="R59" s="134"/>
      <c r="S59" s="143"/>
      <c r="T59" s="143"/>
      <c r="U59" s="134"/>
      <c r="V59" s="134"/>
      <c r="W59" s="134"/>
      <c r="X59" s="134"/>
      <c r="Y59" s="134"/>
      <c r="Z59" s="135"/>
      <c r="AA59" s="135"/>
      <c r="AB59" s="135"/>
      <c r="AC59" s="157"/>
      <c r="AD59" s="93">
        <v>20890</v>
      </c>
      <c r="AE59" s="93">
        <f t="shared" ref="AE59:AE80" si="39">AD59-AF59</f>
        <v>1300</v>
      </c>
      <c r="AF59" s="297">
        <v>19590</v>
      </c>
      <c r="AG59" s="93">
        <v>0</v>
      </c>
      <c r="AH59" s="93">
        <f t="shared" ref="AH59:AH80" si="40">ROUNDUP(($AD59+$AQ$1)/(1+0.24+IF(14000*(1+0.24+0.04*IF($AO59&lt;101,0.95,IF($AO59&lt;121,1,IF($AO59&lt;141,1.1,IF($AO59&lt;161,1.2,IF($AO59&lt;181,1.3,1.4))))))&gt;=($AD59+$AQ$1),0.04,IF(17000*(1+0.24+0.08*IF($AO59&lt;101,0.95,IF($AO59&lt;121,1,IF($AO59&lt;141,1.1,IF($AO59&lt;161,1.2,IF($AO59&lt;181,1.3,1.4))))))&gt;=($AD59+$AQ$1),0.08,IF(20000*(1+0.24+0.16*IF($AO59&lt;101,0.95,IF($AO59&lt;121,1,IF($AO59&lt;141,1.1,IF($AO59&lt;161,1.2,IF($AO59&lt;181,1.3,1.4))))))&gt;=($AD59+$AQ$1),0.16,IF(25000*(1+0.24+0.24*IF($AO59&lt;101,0.95,IF($AO59&lt;121,1,IF($AO59&lt;141,1.1,IF($AO59&lt;161,1.2,IF($AO59&lt;181,1.3,1.4))))))&gt;=($AD59+$AQ$1),0.24,0.32))))*IF($AO59&lt;101,0.95,IF($AO59&lt;121,1,IF($AO59&lt;141,1.1,IF($AO59&lt;161,1.2,IF($AO59&lt;181,1.3,1.4)))))),0)</f>
        <v>15824</v>
      </c>
      <c r="AI59" s="93">
        <f t="shared" ref="AI59:AI80" si="41">ROUNDUP((($AD59+$AQ$1)+AG59)/(1+0.24+IF(14000*(1+0.24+0.04*IF($AO59&lt;101,0.95,IF($AO59&lt;121,1,IF($AO59&lt;141,1.1,IF($AO59&lt;161,1.2,IF($AO59&lt;181,1.3,1.4))))))&gt;=($AD59+$AQ$1),0.04,IF(17000*(1+0.24+0.08*IF($AO59&lt;101,0.95,IF($AO59&lt;121,1,IF($AO59&lt;141,1.1,IF($AO59&lt;161,1.2,IF($AO59&lt;181,1.3,1.4))))))&gt;=($AD59+$AQ$1),0.08,IF(20000*(1+0.24+0.16*IF($AO59&lt;101,0.95,IF($AO59&lt;121,1,IF($AO59&lt;141,1.1,IF($AO59&lt;161,1.2,IF($AO59&lt;181,1.3,1.4))))))&gt;=($AD59+$AQ$1),0.16,IF(25000*(1+0.24+0.24*IF($AO59&lt;101,0.95,IF($AO59&lt;121,1,IF($AO59&lt;141,1.1,IF($AO59&lt;161,1.2,IF($AO59&lt;181,1.3,1.4))))))&gt;=($AD59+$AQ$1),0.24,0.32))))*IF($AO59&lt;101,0.95,IF($AO59&lt;121,1,IF($AO59&lt;141,1.1,IF($AO59&lt;161,1.2,IF($AO59&lt;181,1.3,1.4)))))),0)</f>
        <v>15824</v>
      </c>
      <c r="AJ59" s="93">
        <f t="shared" ref="AJ59:AJ80" si="42">ROUNDUP(((AD59-AL59)/1.24),0)</f>
        <v>15623</v>
      </c>
      <c r="AK59" s="93">
        <f t="shared" ref="AK59:AK80" si="43">ROUNDUP(AH59-((AE59+$AQ$1)/1.24),0)</f>
        <v>14574</v>
      </c>
      <c r="AL59" s="243">
        <f t="shared" ref="AL59:AL80" si="44">AD59+$AQ$1-(AH59)*1.24</f>
        <v>1518.2400000000016</v>
      </c>
      <c r="AM59" s="243">
        <f t="shared" ref="AM59:AM80" si="45">AD59+$AQ$1+AG59-(AI59)*1.24</f>
        <v>1518.2400000000016</v>
      </c>
      <c r="AN59" s="244"/>
      <c r="AO59" s="195">
        <v>156</v>
      </c>
      <c r="AP59" s="245">
        <f t="shared" ref="AP59:AP80" si="46">IF(AO59&lt;=100,E$92*AO59,IF(AO59&lt;=120,AO59*E$95,IF(AO59&lt;=140,AO59*E$96,IF(AO59&lt;=160,AO59*E$97,IF(AO59&lt;=180,AO59*E$98,"check")))))</f>
        <v>288.60000000000002</v>
      </c>
      <c r="AQ59" s="121"/>
      <c r="AR59" s="122"/>
      <c r="AS59" s="122"/>
      <c r="AT59" s="122"/>
      <c r="AU59" s="122"/>
      <c r="AV59" s="122"/>
      <c r="AW59" s="122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</row>
    <row r="60" spans="1:84" s="65" customFormat="1" ht="39.75" hidden="1" customHeight="1">
      <c r="B60" s="253">
        <v>51902</v>
      </c>
      <c r="C60" s="254" t="s">
        <v>149</v>
      </c>
      <c r="D60" s="145"/>
      <c r="E60" s="72"/>
      <c r="F60" s="72"/>
      <c r="G60" s="72"/>
      <c r="H60" s="98"/>
      <c r="I60" s="98"/>
      <c r="J60" s="8"/>
      <c r="K60" s="71"/>
      <c r="L60" s="8"/>
      <c r="M60" s="71"/>
      <c r="N60" s="71"/>
      <c r="O60" s="72"/>
      <c r="P60" s="101"/>
      <c r="Q60" s="9"/>
      <c r="R60" s="10"/>
      <c r="S60" s="8"/>
      <c r="T60" s="71"/>
      <c r="U60" s="10"/>
      <c r="V60" s="72"/>
      <c r="W60" s="10"/>
      <c r="X60" s="72"/>
      <c r="Y60" s="72"/>
      <c r="Z60" s="11"/>
      <c r="AA60" s="102"/>
      <c r="AB60" s="102"/>
      <c r="AC60" s="103"/>
      <c r="AD60" s="12">
        <v>22290</v>
      </c>
      <c r="AE60" s="12">
        <f t="shared" si="39"/>
        <v>1300</v>
      </c>
      <c r="AF60" s="298">
        <v>20990</v>
      </c>
      <c r="AG60" s="12">
        <v>0</v>
      </c>
      <c r="AH60" s="12">
        <f t="shared" si="40"/>
        <v>16872</v>
      </c>
      <c r="AI60" s="12">
        <f t="shared" si="41"/>
        <v>16872</v>
      </c>
      <c r="AJ60" s="12">
        <f t="shared" si="42"/>
        <v>16671</v>
      </c>
      <c r="AK60" s="12">
        <f t="shared" si="43"/>
        <v>15622</v>
      </c>
      <c r="AL60" s="127">
        <f t="shared" si="44"/>
        <v>1618.7200000000012</v>
      </c>
      <c r="AM60" s="127">
        <f t="shared" si="45"/>
        <v>1618.7200000000012</v>
      </c>
      <c r="AO60" s="192">
        <v>156</v>
      </c>
      <c r="AP60" s="188">
        <f t="shared" si="46"/>
        <v>288.60000000000002</v>
      </c>
      <c r="AQ60" s="121"/>
      <c r="AR60" s="122"/>
      <c r="AS60" s="122"/>
      <c r="AT60" s="122"/>
      <c r="AU60" s="122"/>
      <c r="AV60" s="122"/>
      <c r="AW60" s="122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</row>
    <row r="61" spans="1:84" s="65" customFormat="1" ht="39.75" hidden="1" customHeight="1">
      <c r="B61" s="85" t="s">
        <v>132</v>
      </c>
      <c r="C61" s="86" t="s">
        <v>150</v>
      </c>
      <c r="D61" s="145"/>
      <c r="E61" s="72"/>
      <c r="F61" s="72"/>
      <c r="G61" s="72"/>
      <c r="H61" s="98"/>
      <c r="I61" s="98"/>
      <c r="J61" s="8"/>
      <c r="K61" s="71"/>
      <c r="L61" s="8"/>
      <c r="M61" s="71"/>
      <c r="N61" s="71"/>
      <c r="O61" s="72"/>
      <c r="P61" s="101"/>
      <c r="Q61" s="9"/>
      <c r="R61" s="10"/>
      <c r="S61" s="8"/>
      <c r="T61" s="71"/>
      <c r="U61" s="10"/>
      <c r="V61" s="72"/>
      <c r="W61" s="10"/>
      <c r="X61" s="72"/>
      <c r="Y61" s="72"/>
      <c r="Z61" s="11"/>
      <c r="AA61" s="102"/>
      <c r="AB61" s="102"/>
      <c r="AC61" s="103"/>
      <c r="AD61" s="12">
        <v>22460</v>
      </c>
      <c r="AE61" s="12">
        <f t="shared" si="39"/>
        <v>0</v>
      </c>
      <c r="AF61" s="298">
        <v>22460</v>
      </c>
      <c r="AG61" s="12">
        <v>0</v>
      </c>
      <c r="AH61" s="12">
        <f t="shared" si="40"/>
        <v>16999</v>
      </c>
      <c r="AI61" s="12">
        <f t="shared" si="41"/>
        <v>16999</v>
      </c>
      <c r="AJ61" s="12">
        <f t="shared" si="42"/>
        <v>16798</v>
      </c>
      <c r="AK61" s="12">
        <f t="shared" si="43"/>
        <v>16798</v>
      </c>
      <c r="AL61" s="127">
        <f t="shared" si="44"/>
        <v>1631.2400000000016</v>
      </c>
      <c r="AM61" s="127">
        <f t="shared" si="45"/>
        <v>1631.2400000000016</v>
      </c>
      <c r="AO61" s="192">
        <v>156</v>
      </c>
      <c r="AP61" s="188">
        <f t="shared" si="46"/>
        <v>288.60000000000002</v>
      </c>
      <c r="AQ61" s="121"/>
      <c r="AR61" s="122"/>
      <c r="AS61" s="122"/>
      <c r="AT61" s="122"/>
      <c r="AU61" s="122"/>
      <c r="AV61" s="122"/>
      <c r="AW61" s="122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</row>
    <row r="62" spans="1:84" s="65" customFormat="1" ht="39.75" hidden="1" customHeight="1">
      <c r="B62" s="85" t="s">
        <v>132</v>
      </c>
      <c r="C62" s="86" t="s">
        <v>151</v>
      </c>
      <c r="D62" s="145"/>
      <c r="E62" s="72"/>
      <c r="F62" s="72"/>
      <c r="G62" s="72"/>
      <c r="H62" s="98"/>
      <c r="I62" s="98"/>
      <c r="J62" s="8"/>
      <c r="K62" s="71"/>
      <c r="L62" s="8"/>
      <c r="M62" s="71"/>
      <c r="N62" s="71"/>
      <c r="O62" s="72"/>
      <c r="P62" s="101"/>
      <c r="Q62" s="9"/>
      <c r="R62" s="10"/>
      <c r="S62" s="8"/>
      <c r="T62" s="71"/>
      <c r="U62" s="10"/>
      <c r="V62" s="72"/>
      <c r="W62" s="10"/>
      <c r="X62" s="72"/>
      <c r="Y62" s="72"/>
      <c r="Z62" s="11"/>
      <c r="AA62" s="102"/>
      <c r="AB62" s="102"/>
      <c r="AC62" s="103"/>
      <c r="AD62" s="12">
        <v>26700</v>
      </c>
      <c r="AE62" s="12">
        <f t="shared" si="39"/>
        <v>0</v>
      </c>
      <c r="AF62" s="298">
        <v>26700</v>
      </c>
      <c r="AG62" s="12">
        <v>0</v>
      </c>
      <c r="AH62" s="12">
        <f t="shared" si="40"/>
        <v>18612</v>
      </c>
      <c r="AI62" s="12">
        <f t="shared" si="41"/>
        <v>18612</v>
      </c>
      <c r="AJ62" s="12">
        <f t="shared" si="42"/>
        <v>18411</v>
      </c>
      <c r="AK62" s="12">
        <f t="shared" si="43"/>
        <v>18411</v>
      </c>
      <c r="AL62" s="127">
        <f t="shared" si="44"/>
        <v>3871.119999999999</v>
      </c>
      <c r="AM62" s="127">
        <f t="shared" si="45"/>
        <v>3871.119999999999</v>
      </c>
      <c r="AO62" s="192">
        <v>169</v>
      </c>
      <c r="AP62" s="188">
        <f t="shared" si="46"/>
        <v>414.05</v>
      </c>
      <c r="AQ62" s="121"/>
      <c r="AR62" s="122"/>
      <c r="AS62" s="122"/>
      <c r="AT62" s="122"/>
      <c r="AU62" s="122"/>
      <c r="AV62" s="122"/>
      <c r="AW62" s="122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</row>
    <row r="63" spans="1:84" s="65" customFormat="1" ht="39.75" hidden="1" customHeight="1">
      <c r="B63" s="253">
        <v>51903</v>
      </c>
      <c r="C63" s="254" t="s">
        <v>152</v>
      </c>
      <c r="D63" s="147"/>
      <c r="E63" s="10"/>
      <c r="F63" s="10"/>
      <c r="G63" s="10"/>
      <c r="H63" s="20"/>
      <c r="I63" s="20"/>
      <c r="J63" s="8"/>
      <c r="K63" s="8"/>
      <c r="L63" s="8"/>
      <c r="M63" s="8"/>
      <c r="N63" s="8"/>
      <c r="O63" s="10"/>
      <c r="P63" s="9"/>
      <c r="Q63" s="9"/>
      <c r="R63" s="10"/>
      <c r="S63" s="8"/>
      <c r="T63" s="8"/>
      <c r="U63" s="10"/>
      <c r="V63" s="10"/>
      <c r="W63" s="10"/>
      <c r="X63" s="10"/>
      <c r="Y63" s="10"/>
      <c r="Z63" s="11"/>
      <c r="AA63" s="11"/>
      <c r="AB63" s="11"/>
      <c r="AC63" s="49"/>
      <c r="AD63" s="12">
        <v>28700</v>
      </c>
      <c r="AE63" s="12">
        <f t="shared" si="39"/>
        <v>0</v>
      </c>
      <c r="AF63" s="298">
        <v>28700</v>
      </c>
      <c r="AG63" s="12">
        <v>0</v>
      </c>
      <c r="AH63" s="12">
        <f t="shared" si="40"/>
        <v>19994</v>
      </c>
      <c r="AI63" s="12">
        <f t="shared" si="41"/>
        <v>19994</v>
      </c>
      <c r="AJ63" s="12">
        <f t="shared" si="42"/>
        <v>19793</v>
      </c>
      <c r="AK63" s="12">
        <f t="shared" si="43"/>
        <v>19793</v>
      </c>
      <c r="AL63" s="127">
        <f t="shared" si="44"/>
        <v>4157.4399999999987</v>
      </c>
      <c r="AM63" s="127">
        <f t="shared" si="45"/>
        <v>4157.4399999999987</v>
      </c>
      <c r="AO63" s="192">
        <v>169</v>
      </c>
      <c r="AP63" s="188">
        <f t="shared" si="46"/>
        <v>414.05</v>
      </c>
      <c r="AQ63" s="121"/>
      <c r="AR63" s="122"/>
      <c r="AS63" s="122"/>
      <c r="AT63" s="122"/>
      <c r="AU63" s="122"/>
      <c r="AV63" s="122"/>
      <c r="AW63" s="122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</row>
    <row r="64" spans="1:84" s="65" customFormat="1" ht="39.75" hidden="1" customHeight="1">
      <c r="B64" s="253" t="s">
        <v>132</v>
      </c>
      <c r="C64" s="254" t="s">
        <v>153</v>
      </c>
      <c r="D64" s="147"/>
      <c r="E64" s="10"/>
      <c r="F64" s="10"/>
      <c r="G64" s="10"/>
      <c r="H64" s="20"/>
      <c r="I64" s="20"/>
      <c r="J64" s="8"/>
      <c r="K64" s="8"/>
      <c r="L64" s="8"/>
      <c r="M64" s="8"/>
      <c r="N64" s="8"/>
      <c r="O64" s="10"/>
      <c r="P64" s="9"/>
      <c r="Q64" s="9"/>
      <c r="R64" s="10"/>
      <c r="S64" s="8"/>
      <c r="T64" s="8"/>
      <c r="U64" s="10"/>
      <c r="V64" s="10"/>
      <c r="W64" s="10"/>
      <c r="X64" s="10"/>
      <c r="Y64" s="10"/>
      <c r="Z64" s="11"/>
      <c r="AA64" s="11"/>
      <c r="AB64" s="11"/>
      <c r="AC64" s="49"/>
      <c r="AD64" s="12">
        <v>28700</v>
      </c>
      <c r="AE64" s="12">
        <f t="shared" si="39"/>
        <v>0</v>
      </c>
      <c r="AF64" s="298">
        <v>28700</v>
      </c>
      <c r="AG64" s="12">
        <v>0</v>
      </c>
      <c r="AH64" s="12">
        <f t="shared" si="40"/>
        <v>19994</v>
      </c>
      <c r="AI64" s="12">
        <f t="shared" si="41"/>
        <v>19994</v>
      </c>
      <c r="AJ64" s="12">
        <f t="shared" si="42"/>
        <v>19793</v>
      </c>
      <c r="AK64" s="12">
        <f t="shared" si="43"/>
        <v>19793</v>
      </c>
      <c r="AL64" s="127">
        <f t="shared" si="44"/>
        <v>4157.4399999999987</v>
      </c>
      <c r="AM64" s="127">
        <f t="shared" si="45"/>
        <v>4157.4399999999987</v>
      </c>
      <c r="AO64" s="192">
        <v>177</v>
      </c>
      <c r="AP64" s="188">
        <f t="shared" si="46"/>
        <v>433.65000000000003</v>
      </c>
      <c r="AQ64" s="121"/>
      <c r="AR64" s="122"/>
      <c r="AS64" s="122"/>
      <c r="AT64" s="122"/>
      <c r="AU64" s="122"/>
      <c r="AV64" s="122"/>
      <c r="AW64" s="122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</row>
    <row r="65" spans="2:84" s="65" customFormat="1" ht="39.75" hidden="1" customHeight="1">
      <c r="B65" s="253">
        <v>51904</v>
      </c>
      <c r="C65" s="254" t="s">
        <v>154</v>
      </c>
      <c r="D65" s="147"/>
      <c r="E65" s="10"/>
      <c r="F65" s="10"/>
      <c r="G65" s="10"/>
      <c r="H65" s="20"/>
      <c r="I65" s="20"/>
      <c r="J65" s="8"/>
      <c r="K65" s="8"/>
      <c r="L65" s="8"/>
      <c r="M65" s="8"/>
      <c r="N65" s="8"/>
      <c r="O65" s="10"/>
      <c r="P65" s="9"/>
      <c r="Q65" s="9"/>
      <c r="R65" s="10"/>
      <c r="S65" s="8"/>
      <c r="T65" s="8"/>
      <c r="U65" s="10"/>
      <c r="V65" s="10"/>
      <c r="W65" s="10"/>
      <c r="X65" s="10"/>
      <c r="Y65" s="10"/>
      <c r="Z65" s="11"/>
      <c r="AA65" s="11"/>
      <c r="AB65" s="11"/>
      <c r="AC65" s="49"/>
      <c r="AD65" s="12">
        <v>33500</v>
      </c>
      <c r="AE65" s="12">
        <f t="shared" si="39"/>
        <v>0</v>
      </c>
      <c r="AF65" s="298">
        <v>33500</v>
      </c>
      <c r="AG65" s="12">
        <v>0</v>
      </c>
      <c r="AH65" s="12">
        <f t="shared" si="40"/>
        <v>21747</v>
      </c>
      <c r="AI65" s="12">
        <f t="shared" si="41"/>
        <v>21747</v>
      </c>
      <c r="AJ65" s="12">
        <f t="shared" si="42"/>
        <v>21546</v>
      </c>
      <c r="AK65" s="12">
        <f t="shared" si="43"/>
        <v>21546</v>
      </c>
      <c r="AL65" s="127">
        <f t="shared" si="44"/>
        <v>6783.7200000000012</v>
      </c>
      <c r="AM65" s="127">
        <f t="shared" si="45"/>
        <v>6783.7200000000012</v>
      </c>
      <c r="AO65" s="192">
        <v>177</v>
      </c>
      <c r="AP65" s="188">
        <f t="shared" si="46"/>
        <v>433.65000000000003</v>
      </c>
      <c r="AQ65" s="121"/>
      <c r="AR65" s="122"/>
      <c r="AS65" s="122"/>
      <c r="AT65" s="122"/>
      <c r="AU65" s="122"/>
      <c r="AV65" s="122"/>
      <c r="AW65" s="122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</row>
    <row r="66" spans="2:84" s="65" customFormat="1" ht="39.75" hidden="1" customHeight="1">
      <c r="B66" s="85" t="s">
        <v>132</v>
      </c>
      <c r="C66" s="86" t="s">
        <v>155</v>
      </c>
      <c r="D66" s="147"/>
      <c r="E66" s="10"/>
      <c r="F66" s="10"/>
      <c r="G66" s="10"/>
      <c r="H66" s="20"/>
      <c r="I66" s="20"/>
      <c r="J66" s="8"/>
      <c r="K66" s="8"/>
      <c r="L66" s="8"/>
      <c r="M66" s="8"/>
      <c r="N66" s="8"/>
      <c r="O66" s="10"/>
      <c r="P66" s="9"/>
      <c r="Q66" s="9"/>
      <c r="R66" s="10"/>
      <c r="S66" s="8"/>
      <c r="T66" s="8"/>
      <c r="U66" s="10"/>
      <c r="V66" s="10"/>
      <c r="W66" s="10"/>
      <c r="X66" s="10"/>
      <c r="Y66" s="10"/>
      <c r="Z66" s="11"/>
      <c r="AA66" s="11"/>
      <c r="AB66" s="11"/>
      <c r="AC66" s="49"/>
      <c r="AD66" s="12">
        <v>33500</v>
      </c>
      <c r="AE66" s="12">
        <f t="shared" si="39"/>
        <v>0</v>
      </c>
      <c r="AF66" s="298">
        <v>33500</v>
      </c>
      <c r="AG66" s="12">
        <v>0</v>
      </c>
      <c r="AH66" s="12">
        <f t="shared" si="40"/>
        <v>21747</v>
      </c>
      <c r="AI66" s="12">
        <f t="shared" si="41"/>
        <v>21747</v>
      </c>
      <c r="AJ66" s="12">
        <f t="shared" si="42"/>
        <v>21546</v>
      </c>
      <c r="AK66" s="12">
        <f t="shared" si="43"/>
        <v>21546</v>
      </c>
      <c r="AL66" s="127">
        <f t="shared" si="44"/>
        <v>6783.7200000000012</v>
      </c>
      <c r="AM66" s="127">
        <f t="shared" si="45"/>
        <v>6783.7200000000012</v>
      </c>
      <c r="AO66" s="192">
        <v>175</v>
      </c>
      <c r="AP66" s="188">
        <f t="shared" si="46"/>
        <v>428.75000000000006</v>
      </c>
      <c r="AQ66" s="121"/>
      <c r="AR66" s="122"/>
      <c r="AS66" s="122"/>
      <c r="AT66" s="122"/>
      <c r="AU66" s="122"/>
      <c r="AV66" s="122"/>
      <c r="AW66" s="122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</row>
    <row r="67" spans="2:84" s="65" customFormat="1" ht="39.75" hidden="1" customHeight="1">
      <c r="B67" s="253">
        <v>51905</v>
      </c>
      <c r="C67" s="254" t="s">
        <v>156</v>
      </c>
      <c r="D67" s="147"/>
      <c r="E67" s="10"/>
      <c r="F67" s="10"/>
      <c r="G67" s="10"/>
      <c r="H67" s="20"/>
      <c r="I67" s="20"/>
      <c r="J67" s="8"/>
      <c r="K67" s="8"/>
      <c r="L67" s="8"/>
      <c r="M67" s="8"/>
      <c r="N67" s="8"/>
      <c r="O67" s="10"/>
      <c r="P67" s="9"/>
      <c r="Q67" s="9"/>
      <c r="R67" s="10"/>
      <c r="S67" s="8"/>
      <c r="T67" s="8"/>
      <c r="U67" s="10"/>
      <c r="V67" s="10"/>
      <c r="W67" s="10"/>
      <c r="X67" s="10"/>
      <c r="Y67" s="10"/>
      <c r="Z67" s="11"/>
      <c r="AA67" s="11"/>
      <c r="AB67" s="11"/>
      <c r="AC67" s="49"/>
      <c r="AD67" s="12">
        <v>37749.999999999971</v>
      </c>
      <c r="AE67" s="12">
        <f t="shared" si="39"/>
        <v>0</v>
      </c>
      <c r="AF67" s="298">
        <v>37749.999999999971</v>
      </c>
      <c r="AG67" s="12">
        <v>0</v>
      </c>
      <c r="AH67" s="12">
        <f t="shared" si="40"/>
        <v>24485</v>
      </c>
      <c r="AI67" s="12">
        <f t="shared" si="41"/>
        <v>24485</v>
      </c>
      <c r="AJ67" s="12">
        <f t="shared" si="42"/>
        <v>24284</v>
      </c>
      <c r="AK67" s="12">
        <f t="shared" si="43"/>
        <v>24284</v>
      </c>
      <c r="AL67" s="127">
        <f t="shared" si="44"/>
        <v>7638.5999999999694</v>
      </c>
      <c r="AM67" s="127">
        <f t="shared" si="45"/>
        <v>7638.5999999999694</v>
      </c>
      <c r="AO67" s="192">
        <v>175</v>
      </c>
      <c r="AP67" s="188">
        <f t="shared" si="46"/>
        <v>428.75000000000006</v>
      </c>
      <c r="AQ67" s="121"/>
      <c r="AR67" s="122"/>
      <c r="AS67" s="122"/>
      <c r="AT67" s="122"/>
      <c r="AU67" s="122"/>
      <c r="AV67" s="122"/>
      <c r="AW67" s="122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</row>
    <row r="68" spans="2:84" s="65" customFormat="1" ht="39.75" hidden="1" customHeight="1">
      <c r="B68" s="253">
        <v>51906</v>
      </c>
      <c r="C68" s="254" t="s">
        <v>157</v>
      </c>
      <c r="D68" s="145"/>
      <c r="E68" s="72"/>
      <c r="F68" s="72"/>
      <c r="G68" s="72"/>
      <c r="H68" s="98"/>
      <c r="I68" s="98"/>
      <c r="J68" s="8"/>
      <c r="K68" s="8"/>
      <c r="L68" s="8"/>
      <c r="M68" s="8"/>
      <c r="N68" s="71"/>
      <c r="O68" s="72"/>
      <c r="P68" s="101"/>
      <c r="Q68" s="101"/>
      <c r="R68" s="72"/>
      <c r="S68" s="71"/>
      <c r="T68" s="71"/>
      <c r="U68" s="10"/>
      <c r="V68" s="72"/>
      <c r="W68" s="72"/>
      <c r="X68" s="72"/>
      <c r="Y68" s="72"/>
      <c r="Z68" s="11"/>
      <c r="AA68" s="102"/>
      <c r="AB68" s="102"/>
      <c r="AC68" s="103"/>
      <c r="AD68" s="12">
        <v>22290</v>
      </c>
      <c r="AE68" s="12">
        <f t="shared" si="39"/>
        <v>1400</v>
      </c>
      <c r="AF68" s="298">
        <v>20890</v>
      </c>
      <c r="AG68" s="12">
        <v>0</v>
      </c>
      <c r="AH68" s="12">
        <f t="shared" si="40"/>
        <v>16973</v>
      </c>
      <c r="AI68" s="12">
        <f t="shared" si="41"/>
        <v>16973</v>
      </c>
      <c r="AJ68" s="12">
        <f t="shared" si="42"/>
        <v>16772</v>
      </c>
      <c r="AK68" s="12">
        <f t="shared" si="43"/>
        <v>15643</v>
      </c>
      <c r="AL68" s="127">
        <f t="shared" si="44"/>
        <v>1493.4799999999996</v>
      </c>
      <c r="AM68" s="127">
        <f t="shared" si="45"/>
        <v>1493.4799999999996</v>
      </c>
      <c r="AO68" s="192">
        <v>124</v>
      </c>
      <c r="AP68" s="188">
        <f t="shared" si="46"/>
        <v>148.79999999999998</v>
      </c>
      <c r="AQ68" s="121"/>
      <c r="AR68" s="122"/>
      <c r="AS68" s="122"/>
      <c r="AT68" s="122"/>
      <c r="AU68" s="122"/>
      <c r="AV68" s="122"/>
      <c r="AW68" s="122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</row>
    <row r="69" spans="2:84" s="65" customFormat="1" ht="39.75" hidden="1" customHeight="1">
      <c r="B69" s="253">
        <v>51907</v>
      </c>
      <c r="C69" s="254" t="s">
        <v>158</v>
      </c>
      <c r="D69" s="145"/>
      <c r="E69" s="72"/>
      <c r="F69" s="72"/>
      <c r="G69" s="72"/>
      <c r="H69" s="98"/>
      <c r="I69" s="98"/>
      <c r="J69" s="8"/>
      <c r="K69" s="8"/>
      <c r="L69" s="8"/>
      <c r="M69" s="8"/>
      <c r="N69" s="71"/>
      <c r="O69" s="72"/>
      <c r="P69" s="101"/>
      <c r="Q69" s="9"/>
      <c r="R69" s="10"/>
      <c r="S69" s="8"/>
      <c r="T69" s="71"/>
      <c r="U69" s="10"/>
      <c r="V69" s="72"/>
      <c r="W69" s="10"/>
      <c r="X69" s="72"/>
      <c r="Y69" s="72"/>
      <c r="Z69" s="11"/>
      <c r="AA69" s="102"/>
      <c r="AB69" s="102"/>
      <c r="AC69" s="103"/>
      <c r="AD69" s="12">
        <v>22190</v>
      </c>
      <c r="AE69" s="12">
        <f t="shared" si="39"/>
        <v>0</v>
      </c>
      <c r="AF69" s="298">
        <v>22190</v>
      </c>
      <c r="AG69" s="12">
        <v>0</v>
      </c>
      <c r="AH69" s="12">
        <f t="shared" si="40"/>
        <v>17000</v>
      </c>
      <c r="AI69" s="12">
        <f t="shared" si="41"/>
        <v>17000</v>
      </c>
      <c r="AJ69" s="12">
        <f t="shared" si="42"/>
        <v>16799</v>
      </c>
      <c r="AK69" s="12">
        <f t="shared" si="43"/>
        <v>16799</v>
      </c>
      <c r="AL69" s="127">
        <f t="shared" si="44"/>
        <v>1360</v>
      </c>
      <c r="AM69" s="127">
        <f t="shared" si="45"/>
        <v>1360</v>
      </c>
      <c r="AO69" s="192">
        <v>119</v>
      </c>
      <c r="AP69" s="188">
        <f t="shared" si="46"/>
        <v>116.62</v>
      </c>
      <c r="AQ69" s="121"/>
      <c r="AR69" s="122"/>
      <c r="AS69" s="122"/>
      <c r="AT69" s="122"/>
      <c r="AU69" s="122"/>
      <c r="AV69" s="122"/>
      <c r="AW69" s="122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</row>
    <row r="70" spans="2:84" s="65" customFormat="1" ht="39.75" hidden="1" customHeight="1">
      <c r="B70" s="253" t="s">
        <v>88</v>
      </c>
      <c r="C70" s="254" t="s">
        <v>159</v>
      </c>
      <c r="D70" s="147"/>
      <c r="E70" s="10"/>
      <c r="F70" s="10"/>
      <c r="G70" s="10"/>
      <c r="H70" s="20"/>
      <c r="I70" s="20"/>
      <c r="J70" s="8"/>
      <c r="K70" s="8"/>
      <c r="L70" s="8"/>
      <c r="M70" s="8"/>
      <c r="N70" s="8"/>
      <c r="O70" s="10"/>
      <c r="P70" s="9"/>
      <c r="Q70" s="9"/>
      <c r="R70" s="10"/>
      <c r="S70" s="8"/>
      <c r="T70" s="8"/>
      <c r="U70" s="10"/>
      <c r="V70" s="10"/>
      <c r="W70" s="10"/>
      <c r="X70" s="10"/>
      <c r="Y70" s="10"/>
      <c r="Z70" s="11"/>
      <c r="AA70" s="11"/>
      <c r="AB70" s="11"/>
      <c r="AC70" s="49"/>
      <c r="AD70" s="12">
        <v>27290</v>
      </c>
      <c r="AE70" s="12">
        <f t="shared" si="39"/>
        <v>1300</v>
      </c>
      <c r="AF70" s="298">
        <v>25990</v>
      </c>
      <c r="AG70" s="12">
        <v>0</v>
      </c>
      <c r="AH70" s="12">
        <v>19672</v>
      </c>
      <c r="AI70" s="12">
        <v>19672</v>
      </c>
      <c r="AJ70" s="12">
        <v>19471</v>
      </c>
      <c r="AK70" s="12">
        <v>18422</v>
      </c>
      <c r="AL70" s="127">
        <v>3146.7200000000012</v>
      </c>
      <c r="AM70" s="127">
        <v>3146.7200000000012</v>
      </c>
      <c r="AO70" s="367" t="s">
        <v>147</v>
      </c>
      <c r="AP70" s="188" t="str">
        <f t="shared" si="46"/>
        <v>check</v>
      </c>
      <c r="AQ70" s="121"/>
      <c r="AR70" s="122"/>
      <c r="AS70" s="122"/>
      <c r="AT70" s="122"/>
      <c r="AU70" s="122"/>
      <c r="AV70" s="122"/>
      <c r="AW70" s="122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</row>
    <row r="71" spans="2:84" s="65" customFormat="1" ht="39.75" hidden="1" customHeight="1">
      <c r="B71" s="85">
        <v>51994</v>
      </c>
      <c r="C71" s="254" t="s">
        <v>160</v>
      </c>
      <c r="D71" s="147"/>
      <c r="E71" s="10"/>
      <c r="F71" s="10"/>
      <c r="G71" s="10"/>
      <c r="H71" s="20"/>
      <c r="I71" s="20"/>
      <c r="J71" s="8"/>
      <c r="K71" s="8"/>
      <c r="L71" s="8"/>
      <c r="M71" s="8"/>
      <c r="N71" s="8"/>
      <c r="O71" s="10"/>
      <c r="P71" s="9"/>
      <c r="Q71" s="9"/>
      <c r="R71" s="10"/>
      <c r="S71" s="8"/>
      <c r="T71" s="8"/>
      <c r="U71" s="10"/>
      <c r="V71" s="10"/>
      <c r="W71" s="10"/>
      <c r="X71" s="10"/>
      <c r="Y71" s="10"/>
      <c r="Z71" s="11"/>
      <c r="AA71" s="11"/>
      <c r="AB71" s="11"/>
      <c r="AC71" s="49"/>
      <c r="AD71" s="12">
        <v>27700</v>
      </c>
      <c r="AE71" s="12">
        <f t="shared" si="39"/>
        <v>0</v>
      </c>
      <c r="AF71" s="298">
        <v>27700</v>
      </c>
      <c r="AG71" s="12">
        <v>0</v>
      </c>
      <c r="AH71" s="12">
        <v>19965</v>
      </c>
      <c r="AI71" s="12">
        <v>19965</v>
      </c>
      <c r="AJ71" s="12">
        <v>19764</v>
      </c>
      <c r="AK71" s="12">
        <v>19764</v>
      </c>
      <c r="AL71" s="127">
        <v>3193.4000000000015</v>
      </c>
      <c r="AM71" s="127">
        <v>3193.4000000000015</v>
      </c>
      <c r="AO71" s="367" t="s">
        <v>147</v>
      </c>
      <c r="AP71" s="188" t="str">
        <f t="shared" si="46"/>
        <v>check</v>
      </c>
      <c r="AQ71" s="121"/>
      <c r="AR71" s="122"/>
      <c r="AS71" s="122"/>
      <c r="AT71" s="122"/>
      <c r="AU71" s="122"/>
      <c r="AV71" s="122"/>
      <c r="AW71" s="122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</row>
    <row r="72" spans="2:84" s="65" customFormat="1" ht="39.75" hidden="1" customHeight="1">
      <c r="B72" s="85">
        <v>51908</v>
      </c>
      <c r="C72" s="254" t="s">
        <v>161</v>
      </c>
      <c r="D72" s="145"/>
      <c r="E72" s="72"/>
      <c r="F72" s="72"/>
      <c r="G72" s="72"/>
      <c r="H72" s="98"/>
      <c r="I72" s="98"/>
      <c r="J72" s="8"/>
      <c r="K72" s="8"/>
      <c r="L72" s="8"/>
      <c r="M72" s="8"/>
      <c r="N72" s="71"/>
      <c r="O72" s="72"/>
      <c r="P72" s="101"/>
      <c r="Q72" s="9"/>
      <c r="R72" s="10"/>
      <c r="S72" s="8"/>
      <c r="T72" s="71"/>
      <c r="U72" s="10"/>
      <c r="V72" s="72"/>
      <c r="W72" s="10"/>
      <c r="X72" s="72"/>
      <c r="Y72" s="72"/>
      <c r="Z72" s="11"/>
      <c r="AA72" s="102"/>
      <c r="AB72" s="102"/>
      <c r="AC72" s="103"/>
      <c r="AD72" s="12">
        <v>27990</v>
      </c>
      <c r="AE72" s="12">
        <f t="shared" si="39"/>
        <v>1000</v>
      </c>
      <c r="AF72" s="298">
        <v>26990</v>
      </c>
      <c r="AG72" s="12">
        <v>0</v>
      </c>
      <c r="AH72" s="12">
        <f t="shared" si="40"/>
        <v>19944</v>
      </c>
      <c r="AI72" s="12">
        <f t="shared" si="41"/>
        <v>19944</v>
      </c>
      <c r="AJ72" s="12">
        <f t="shared" si="42"/>
        <v>19743</v>
      </c>
      <c r="AK72" s="12">
        <f t="shared" si="43"/>
        <v>18936</v>
      </c>
      <c r="AL72" s="127">
        <f t="shared" si="44"/>
        <v>3509.4399999999987</v>
      </c>
      <c r="AM72" s="127">
        <f t="shared" si="45"/>
        <v>3509.4399999999987</v>
      </c>
      <c r="AO72" s="192">
        <v>129</v>
      </c>
      <c r="AP72" s="188">
        <f t="shared" si="46"/>
        <v>154.79999999999998</v>
      </c>
      <c r="AQ72" s="121"/>
      <c r="AR72" s="122"/>
      <c r="AS72" s="122"/>
      <c r="AT72" s="122"/>
      <c r="AU72" s="122"/>
      <c r="AV72" s="122"/>
      <c r="AW72" s="122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</row>
    <row r="73" spans="2:84" s="65" customFormat="1" ht="39.75" hidden="1" customHeight="1">
      <c r="B73" s="85" t="s">
        <v>132</v>
      </c>
      <c r="C73" s="254" t="s">
        <v>162</v>
      </c>
      <c r="D73" s="147"/>
      <c r="E73" s="10"/>
      <c r="F73" s="10"/>
      <c r="G73" s="10"/>
      <c r="H73" s="20"/>
      <c r="I73" s="20"/>
      <c r="J73" s="8"/>
      <c r="K73" s="8"/>
      <c r="L73" s="8"/>
      <c r="M73" s="8"/>
      <c r="N73" s="8"/>
      <c r="O73" s="10"/>
      <c r="P73" s="9"/>
      <c r="Q73" s="9"/>
      <c r="R73" s="10"/>
      <c r="S73" s="8"/>
      <c r="T73" s="8"/>
      <c r="U73" s="10"/>
      <c r="V73" s="10"/>
      <c r="W73" s="10"/>
      <c r="X73" s="10"/>
      <c r="Y73" s="10"/>
      <c r="Z73" s="11"/>
      <c r="AA73" s="11"/>
      <c r="AB73" s="11"/>
      <c r="AC73" s="49"/>
      <c r="AD73" s="12">
        <v>30500</v>
      </c>
      <c r="AE73" s="12">
        <f t="shared" si="39"/>
        <v>0</v>
      </c>
      <c r="AF73" s="298">
        <v>30500</v>
      </c>
      <c r="AG73" s="12">
        <v>0</v>
      </c>
      <c r="AH73" s="12">
        <f t="shared" si="40"/>
        <v>20446</v>
      </c>
      <c r="AI73" s="12">
        <f t="shared" si="41"/>
        <v>20446</v>
      </c>
      <c r="AJ73" s="12">
        <f t="shared" si="42"/>
        <v>20245</v>
      </c>
      <c r="AK73" s="12">
        <f t="shared" si="43"/>
        <v>20245</v>
      </c>
      <c r="AL73" s="127">
        <f t="shared" si="44"/>
        <v>5396.9599999999991</v>
      </c>
      <c r="AM73" s="127">
        <f t="shared" si="45"/>
        <v>5396.9599999999991</v>
      </c>
      <c r="AO73" s="192">
        <v>129</v>
      </c>
      <c r="AP73" s="188">
        <f t="shared" si="46"/>
        <v>154.79999999999998</v>
      </c>
      <c r="AQ73" s="121"/>
      <c r="AR73" s="122"/>
      <c r="AS73" s="122"/>
      <c r="AT73" s="122"/>
      <c r="AU73" s="122"/>
      <c r="AV73" s="122"/>
      <c r="AW73" s="122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</row>
    <row r="74" spans="2:84" s="65" customFormat="1" ht="39.75" hidden="1" customHeight="1">
      <c r="B74" s="85" t="s">
        <v>132</v>
      </c>
      <c r="C74" s="254" t="s">
        <v>163</v>
      </c>
      <c r="D74" s="147"/>
      <c r="E74" s="10"/>
      <c r="F74" s="10"/>
      <c r="G74" s="10"/>
      <c r="H74" s="20"/>
      <c r="I74" s="20"/>
      <c r="J74" s="8"/>
      <c r="K74" s="8"/>
      <c r="L74" s="8"/>
      <c r="M74" s="8"/>
      <c r="N74" s="8"/>
      <c r="O74" s="10"/>
      <c r="P74" s="9"/>
      <c r="Q74" s="9"/>
      <c r="R74" s="10"/>
      <c r="S74" s="8"/>
      <c r="T74" s="8"/>
      <c r="U74" s="10"/>
      <c r="V74" s="10"/>
      <c r="W74" s="10"/>
      <c r="X74" s="10"/>
      <c r="Y74" s="10"/>
      <c r="Z74" s="11"/>
      <c r="AA74" s="11"/>
      <c r="AB74" s="11"/>
      <c r="AC74" s="49"/>
      <c r="AD74" s="12">
        <v>32500</v>
      </c>
      <c r="AE74" s="12">
        <f t="shared" si="39"/>
        <v>0</v>
      </c>
      <c r="AF74" s="298">
        <v>32500</v>
      </c>
      <c r="AG74" s="12">
        <v>0</v>
      </c>
      <c r="AH74" s="12">
        <f t="shared" si="40"/>
        <v>21776</v>
      </c>
      <c r="AI74" s="12">
        <f t="shared" si="41"/>
        <v>21776</v>
      </c>
      <c r="AJ74" s="12">
        <f t="shared" si="42"/>
        <v>21575</v>
      </c>
      <c r="AK74" s="12">
        <f t="shared" si="43"/>
        <v>21575</v>
      </c>
      <c r="AL74" s="127">
        <f t="shared" si="44"/>
        <v>5747.7599999999984</v>
      </c>
      <c r="AM74" s="127">
        <f t="shared" si="45"/>
        <v>5747.7599999999984</v>
      </c>
      <c r="AO74" s="192">
        <v>129</v>
      </c>
      <c r="AP74" s="188">
        <f t="shared" si="46"/>
        <v>154.79999999999998</v>
      </c>
      <c r="AQ74" s="121"/>
      <c r="AR74" s="122"/>
      <c r="AS74" s="122"/>
      <c r="AT74" s="122"/>
      <c r="AU74" s="122"/>
      <c r="AV74" s="122"/>
      <c r="AW74" s="122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</row>
    <row r="75" spans="2:84" s="65" customFormat="1" ht="39.75" hidden="1" customHeight="1">
      <c r="B75" s="85" t="s">
        <v>132</v>
      </c>
      <c r="C75" s="86" t="s">
        <v>164</v>
      </c>
      <c r="D75" s="145"/>
      <c r="E75" s="72"/>
      <c r="F75" s="72"/>
      <c r="G75" s="72"/>
      <c r="H75" s="98"/>
      <c r="I75" s="98"/>
      <c r="J75" s="8"/>
      <c r="K75" s="71"/>
      <c r="L75" s="71"/>
      <c r="M75" s="71"/>
      <c r="N75" s="71"/>
      <c r="O75" s="72"/>
      <c r="P75" s="101"/>
      <c r="Q75" s="101"/>
      <c r="R75" s="72"/>
      <c r="S75" s="71"/>
      <c r="T75" s="71"/>
      <c r="U75" s="10"/>
      <c r="V75" s="72"/>
      <c r="W75" s="72"/>
      <c r="X75" s="72"/>
      <c r="Y75" s="72"/>
      <c r="Z75" s="11"/>
      <c r="AA75" s="102"/>
      <c r="AB75" s="102"/>
      <c r="AC75" s="103"/>
      <c r="AD75" s="12">
        <v>27990</v>
      </c>
      <c r="AE75" s="12">
        <f t="shared" si="39"/>
        <v>0</v>
      </c>
      <c r="AF75" s="298">
        <v>27990</v>
      </c>
      <c r="AG75" s="12">
        <v>0</v>
      </c>
      <c r="AH75" s="12">
        <f t="shared" si="40"/>
        <v>19944</v>
      </c>
      <c r="AI75" s="12">
        <f t="shared" si="41"/>
        <v>19944</v>
      </c>
      <c r="AJ75" s="12">
        <f t="shared" si="42"/>
        <v>19743</v>
      </c>
      <c r="AK75" s="12">
        <f t="shared" si="43"/>
        <v>19743</v>
      </c>
      <c r="AL75" s="127">
        <f t="shared" si="44"/>
        <v>3509.4399999999987</v>
      </c>
      <c r="AM75" s="127">
        <f t="shared" si="45"/>
        <v>3509.4399999999987</v>
      </c>
      <c r="AO75" s="192">
        <v>139</v>
      </c>
      <c r="AP75" s="188">
        <f t="shared" si="46"/>
        <v>166.79999999999998</v>
      </c>
      <c r="AQ75" s="121"/>
      <c r="AR75" s="122"/>
      <c r="AS75" s="122"/>
      <c r="AT75" s="122"/>
      <c r="AU75" s="122"/>
      <c r="AV75" s="122"/>
      <c r="AW75" s="122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</row>
    <row r="76" spans="2:84" s="65" customFormat="1" ht="39.75" hidden="1" customHeight="1">
      <c r="B76" s="85" t="s">
        <v>132</v>
      </c>
      <c r="C76" s="86" t="s">
        <v>167</v>
      </c>
      <c r="D76" s="145"/>
      <c r="E76" s="72"/>
      <c r="F76" s="72"/>
      <c r="G76" s="72"/>
      <c r="H76" s="98"/>
      <c r="I76" s="98"/>
      <c r="J76" s="8"/>
      <c r="K76" s="71"/>
      <c r="L76" s="71"/>
      <c r="M76" s="71"/>
      <c r="N76" s="71"/>
      <c r="O76" s="72"/>
      <c r="P76" s="101"/>
      <c r="Q76" s="101"/>
      <c r="R76" s="72"/>
      <c r="S76" s="71"/>
      <c r="T76" s="71"/>
      <c r="U76" s="10"/>
      <c r="V76" s="72"/>
      <c r="W76" s="72"/>
      <c r="X76" s="72"/>
      <c r="Y76" s="72"/>
      <c r="Z76" s="11"/>
      <c r="AA76" s="102"/>
      <c r="AB76" s="102"/>
      <c r="AC76" s="103"/>
      <c r="AD76" s="12">
        <v>32000</v>
      </c>
      <c r="AE76" s="12">
        <f t="shared" si="39"/>
        <v>0</v>
      </c>
      <c r="AF76" s="298">
        <v>32000</v>
      </c>
      <c r="AG76" s="12">
        <v>0</v>
      </c>
      <c r="AH76" s="12">
        <f t="shared" si="40"/>
        <v>21107</v>
      </c>
      <c r="AI76" s="12">
        <f t="shared" si="41"/>
        <v>21107</v>
      </c>
      <c r="AJ76" s="12">
        <f t="shared" si="42"/>
        <v>20906</v>
      </c>
      <c r="AK76" s="12">
        <f t="shared" si="43"/>
        <v>20906</v>
      </c>
      <c r="AL76" s="127">
        <f t="shared" si="44"/>
        <v>6077.32</v>
      </c>
      <c r="AM76" s="127">
        <f t="shared" si="45"/>
        <v>6077.32</v>
      </c>
      <c r="AO76" s="192">
        <v>154</v>
      </c>
      <c r="AP76" s="188">
        <f t="shared" si="46"/>
        <v>284.90000000000003</v>
      </c>
      <c r="AQ76" s="121"/>
      <c r="AR76" s="122"/>
      <c r="AS76" s="122"/>
      <c r="AT76" s="122"/>
      <c r="AU76" s="122"/>
      <c r="AV76" s="122"/>
      <c r="AW76" s="122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</row>
    <row r="77" spans="2:84" s="65" customFormat="1" ht="39.75" hidden="1" customHeight="1">
      <c r="B77" s="85" t="s">
        <v>132</v>
      </c>
      <c r="C77" s="84" t="s">
        <v>165</v>
      </c>
      <c r="D77" s="147"/>
      <c r="E77" s="10"/>
      <c r="F77" s="10"/>
      <c r="G77" s="10"/>
      <c r="H77" s="20"/>
      <c r="I77" s="20"/>
      <c r="J77" s="8"/>
      <c r="K77" s="8"/>
      <c r="L77" s="8"/>
      <c r="M77" s="8"/>
      <c r="N77" s="8"/>
      <c r="O77" s="10"/>
      <c r="P77" s="9"/>
      <c r="Q77" s="9"/>
      <c r="R77" s="10"/>
      <c r="S77" s="8"/>
      <c r="T77" s="8"/>
      <c r="U77" s="10"/>
      <c r="V77" s="10"/>
      <c r="W77" s="10"/>
      <c r="X77" s="10"/>
      <c r="Y77" s="10"/>
      <c r="Z77" s="11"/>
      <c r="AA77" s="11"/>
      <c r="AB77" s="11"/>
      <c r="AC77" s="49"/>
      <c r="AD77" s="12">
        <v>34500</v>
      </c>
      <c r="AE77" s="12">
        <f t="shared" si="39"/>
        <v>0</v>
      </c>
      <c r="AF77" s="298">
        <v>34500</v>
      </c>
      <c r="AG77" s="12">
        <v>0</v>
      </c>
      <c r="AH77" s="12">
        <f t="shared" si="40"/>
        <v>22743</v>
      </c>
      <c r="AI77" s="12">
        <f t="shared" si="41"/>
        <v>22743</v>
      </c>
      <c r="AJ77" s="12">
        <f t="shared" si="42"/>
        <v>22542</v>
      </c>
      <c r="AK77" s="12">
        <f t="shared" si="43"/>
        <v>22542</v>
      </c>
      <c r="AL77" s="127">
        <f t="shared" si="44"/>
        <v>6548.68</v>
      </c>
      <c r="AM77" s="127">
        <f t="shared" si="45"/>
        <v>6548.68</v>
      </c>
      <c r="AO77" s="192">
        <v>154</v>
      </c>
      <c r="AP77" s="188">
        <f t="shared" si="46"/>
        <v>284.90000000000003</v>
      </c>
      <c r="AQ77" s="121"/>
      <c r="AR77" s="122"/>
      <c r="AS77" s="122"/>
      <c r="AT77" s="122"/>
      <c r="AU77" s="122"/>
      <c r="AV77" s="122"/>
      <c r="AW77" s="122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</row>
    <row r="78" spans="2:84" s="65" customFormat="1" ht="39.75" hidden="1" customHeight="1">
      <c r="B78" s="85" t="s">
        <v>132</v>
      </c>
      <c r="C78" s="86" t="s">
        <v>169</v>
      </c>
      <c r="D78" s="147"/>
      <c r="E78" s="10"/>
      <c r="F78" s="10"/>
      <c r="G78" s="10"/>
      <c r="H78" s="20"/>
      <c r="I78" s="20"/>
      <c r="J78" s="8"/>
      <c r="K78" s="8"/>
      <c r="L78" s="8"/>
      <c r="M78" s="8"/>
      <c r="N78" s="8"/>
      <c r="O78" s="10"/>
      <c r="P78" s="9"/>
      <c r="Q78" s="9"/>
      <c r="R78" s="10"/>
      <c r="S78" s="8"/>
      <c r="T78" s="8"/>
      <c r="U78" s="10"/>
      <c r="V78" s="10"/>
      <c r="W78" s="10"/>
      <c r="X78" s="10"/>
      <c r="Y78" s="10"/>
      <c r="Z78" s="11"/>
      <c r="AA78" s="11"/>
      <c r="AB78" s="11"/>
      <c r="AC78" s="49"/>
      <c r="AD78" s="12">
        <v>36500</v>
      </c>
      <c r="AE78" s="12">
        <f t="shared" si="39"/>
        <v>0</v>
      </c>
      <c r="AF78" s="298">
        <v>36500</v>
      </c>
      <c r="AG78" s="12">
        <v>0</v>
      </c>
      <c r="AH78" s="12">
        <f t="shared" si="40"/>
        <v>24052</v>
      </c>
      <c r="AI78" s="12">
        <f t="shared" si="41"/>
        <v>24052</v>
      </c>
      <c r="AJ78" s="12">
        <f t="shared" si="42"/>
        <v>23851</v>
      </c>
      <c r="AK78" s="12">
        <f t="shared" si="43"/>
        <v>23851</v>
      </c>
      <c r="AL78" s="127">
        <f t="shared" si="44"/>
        <v>6925.52</v>
      </c>
      <c r="AM78" s="127">
        <f t="shared" si="45"/>
        <v>6925.52</v>
      </c>
      <c r="AO78" s="192">
        <v>154</v>
      </c>
      <c r="AP78" s="188">
        <f t="shared" si="46"/>
        <v>284.90000000000003</v>
      </c>
      <c r="AQ78" s="121"/>
      <c r="AR78" s="122"/>
      <c r="AS78" s="122"/>
      <c r="AT78" s="122"/>
      <c r="AU78" s="122"/>
      <c r="AV78" s="122"/>
      <c r="AW78" s="122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</row>
    <row r="79" spans="2:84" s="65" customFormat="1" ht="39.75" hidden="1" customHeight="1">
      <c r="B79" s="85" t="s">
        <v>132</v>
      </c>
      <c r="C79" s="84" t="s">
        <v>166</v>
      </c>
      <c r="D79" s="147"/>
      <c r="E79" s="10"/>
      <c r="F79" s="10"/>
      <c r="G79" s="10"/>
      <c r="H79" s="20"/>
      <c r="I79" s="20"/>
      <c r="J79" s="8"/>
      <c r="K79" s="8"/>
      <c r="L79" s="8"/>
      <c r="M79" s="8"/>
      <c r="N79" s="8"/>
      <c r="O79" s="10"/>
      <c r="P79" s="9"/>
      <c r="Q79" s="9"/>
      <c r="R79" s="10"/>
      <c r="S79" s="8"/>
      <c r="T79" s="8"/>
      <c r="U79" s="10"/>
      <c r="V79" s="10"/>
      <c r="W79" s="10"/>
      <c r="X79" s="10"/>
      <c r="Y79" s="10"/>
      <c r="Z79" s="11"/>
      <c r="AA79" s="11"/>
      <c r="AB79" s="11"/>
      <c r="AC79" s="49"/>
      <c r="AD79" s="12">
        <v>36500</v>
      </c>
      <c r="AE79" s="12">
        <f t="shared" si="39"/>
        <v>0</v>
      </c>
      <c r="AF79" s="298">
        <v>36500</v>
      </c>
      <c r="AG79" s="12">
        <v>0</v>
      </c>
      <c r="AH79" s="12">
        <f t="shared" si="40"/>
        <v>23680</v>
      </c>
      <c r="AI79" s="12">
        <f t="shared" si="41"/>
        <v>23680</v>
      </c>
      <c r="AJ79" s="12">
        <f t="shared" si="42"/>
        <v>23479</v>
      </c>
      <c r="AK79" s="12">
        <f t="shared" si="43"/>
        <v>23479</v>
      </c>
      <c r="AL79" s="127">
        <f t="shared" si="44"/>
        <v>7386.7999999999993</v>
      </c>
      <c r="AM79" s="127">
        <f t="shared" si="45"/>
        <v>7386.7999999999993</v>
      </c>
      <c r="AO79" s="192">
        <v>166</v>
      </c>
      <c r="AP79" s="188">
        <f t="shared" si="46"/>
        <v>406.70000000000005</v>
      </c>
      <c r="AQ79" s="121"/>
      <c r="AR79" s="122"/>
      <c r="AS79" s="122"/>
      <c r="AT79" s="122"/>
      <c r="AU79" s="122"/>
      <c r="AV79" s="122"/>
      <c r="AW79" s="122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</row>
    <row r="80" spans="2:84" s="65" customFormat="1" ht="39.75" hidden="1" customHeight="1" thickBot="1">
      <c r="B80" s="229" t="s">
        <v>132</v>
      </c>
      <c r="C80" s="232" t="s">
        <v>168</v>
      </c>
      <c r="D80" s="150"/>
      <c r="E80" s="138"/>
      <c r="F80" s="138"/>
      <c r="G80" s="138"/>
      <c r="H80" s="158"/>
      <c r="I80" s="158"/>
      <c r="J80" s="139"/>
      <c r="K80" s="139"/>
      <c r="L80" s="139"/>
      <c r="M80" s="139"/>
      <c r="N80" s="139"/>
      <c r="O80" s="138"/>
      <c r="P80" s="137"/>
      <c r="Q80" s="137"/>
      <c r="R80" s="138"/>
      <c r="S80" s="139"/>
      <c r="T80" s="139"/>
      <c r="U80" s="138"/>
      <c r="V80" s="138"/>
      <c r="W80" s="138"/>
      <c r="X80" s="138"/>
      <c r="Y80" s="138"/>
      <c r="Z80" s="140"/>
      <c r="AA80" s="140"/>
      <c r="AB80" s="140"/>
      <c r="AC80" s="159"/>
      <c r="AD80" s="218">
        <v>38500</v>
      </c>
      <c r="AE80" s="218">
        <f t="shared" si="39"/>
        <v>0</v>
      </c>
      <c r="AF80" s="300">
        <v>38500</v>
      </c>
      <c r="AG80" s="218">
        <v>0</v>
      </c>
      <c r="AH80" s="218">
        <f t="shared" si="40"/>
        <v>24968</v>
      </c>
      <c r="AI80" s="218">
        <f t="shared" si="41"/>
        <v>24968</v>
      </c>
      <c r="AJ80" s="218">
        <f t="shared" si="42"/>
        <v>24767</v>
      </c>
      <c r="AK80" s="218">
        <f t="shared" si="43"/>
        <v>24767</v>
      </c>
      <c r="AL80" s="129">
        <f t="shared" si="44"/>
        <v>7789.68</v>
      </c>
      <c r="AM80" s="129">
        <f t="shared" si="45"/>
        <v>7789.68</v>
      </c>
      <c r="AN80" s="246"/>
      <c r="AO80" s="193">
        <v>166</v>
      </c>
      <c r="AP80" s="189">
        <f t="shared" si="46"/>
        <v>406.70000000000005</v>
      </c>
      <c r="AQ80" s="121"/>
      <c r="AR80" s="122"/>
      <c r="AS80" s="122"/>
      <c r="AT80" s="123"/>
      <c r="AU80" s="122"/>
      <c r="AV80" s="122"/>
      <c r="AW80" s="122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</row>
    <row r="81" spans="1:84" s="65" customFormat="1" ht="13.5" customHeight="1">
      <c r="B81" s="105"/>
      <c r="C81" s="228"/>
      <c r="D81" s="18"/>
      <c r="E81" s="15"/>
      <c r="F81" s="15"/>
      <c r="G81" s="15"/>
      <c r="H81" s="70"/>
      <c r="I81" s="70"/>
      <c r="J81" s="18"/>
      <c r="K81" s="18"/>
      <c r="L81" s="18"/>
      <c r="M81" s="18"/>
      <c r="N81" s="18"/>
      <c r="O81" s="15"/>
      <c r="P81" s="19"/>
      <c r="Q81" s="19"/>
      <c r="R81" s="15"/>
      <c r="S81" s="18"/>
      <c r="T81" s="18"/>
      <c r="U81" s="15"/>
      <c r="V81" s="15"/>
      <c r="W81" s="15"/>
      <c r="X81" s="15"/>
      <c r="Y81" s="15"/>
      <c r="Z81" s="16"/>
      <c r="AA81" s="16"/>
      <c r="AB81" s="16"/>
      <c r="AC81" s="1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O81" s="17"/>
      <c r="AP81" s="17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</row>
    <row r="82" spans="1:84" s="65" customFormat="1" ht="39.75" customHeight="1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8"/>
      <c r="T82" s="18"/>
      <c r="U82" s="15"/>
      <c r="V82" s="15"/>
      <c r="W82" s="15"/>
      <c r="X82" s="15"/>
      <c r="Y82" s="15"/>
      <c r="Z82" s="16"/>
      <c r="AA82" s="16"/>
      <c r="AB82" s="16"/>
      <c r="AC82" s="18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O82" s="17"/>
      <c r="AP82" s="17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</row>
    <row r="83" spans="1:84" s="50" customFormat="1" ht="8.25" customHeight="1">
      <c r="A83" s="5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364"/>
      <c r="AE83" s="364"/>
      <c r="AF83" s="364"/>
      <c r="AG83" s="364"/>
      <c r="AH83" s="364"/>
      <c r="AI83" s="364"/>
      <c r="AJ83" s="364"/>
      <c r="AK83" s="364"/>
      <c r="AL83" s="364"/>
      <c r="AM83" s="364"/>
      <c r="AO83" s="364"/>
      <c r="AP83" s="364"/>
    </row>
    <row r="84" spans="1:84" s="50" customFormat="1" ht="8.25" customHeight="1">
      <c r="A84" s="5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364"/>
      <c r="AE84" s="364"/>
      <c r="AF84" s="364"/>
      <c r="AG84" s="364"/>
      <c r="AH84" s="364"/>
      <c r="AI84" s="364"/>
      <c r="AJ84" s="364"/>
      <c r="AK84" s="364"/>
      <c r="AL84" s="364"/>
      <c r="AM84" s="364"/>
      <c r="AO84" s="364"/>
      <c r="AP84" s="364"/>
    </row>
    <row r="85" spans="1:84" s="50" customFormat="1" ht="22.5" customHeight="1">
      <c r="A85" s="58"/>
      <c r="B85" s="52"/>
      <c r="C85" s="53" t="s">
        <v>55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364"/>
      <c r="AE85" s="364"/>
      <c r="AF85" s="364"/>
      <c r="AG85" s="364"/>
      <c r="AH85" s="364"/>
      <c r="AI85" s="364"/>
      <c r="AJ85" s="364"/>
      <c r="AK85" s="364"/>
      <c r="AL85" s="364"/>
      <c r="AM85" s="364"/>
      <c r="AO85" s="364"/>
      <c r="AP85" s="364"/>
    </row>
    <row r="86" spans="1:84" s="58" customFormat="1" ht="8.25" customHeight="1">
      <c r="B86" s="54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1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O86" s="57"/>
      <c r="AP86" s="57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0"/>
      <c r="CB86" s="50"/>
      <c r="CC86" s="50"/>
      <c r="CD86" s="50"/>
      <c r="CE86" s="50"/>
      <c r="CF86" s="50"/>
    </row>
    <row r="87" spans="1:84" s="50" customFormat="1" ht="21.75" customHeight="1">
      <c r="A87" s="58"/>
      <c r="B87" s="59"/>
      <c r="C87" s="60" t="s">
        <v>56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364"/>
      <c r="AE87" s="364"/>
      <c r="AF87" s="364"/>
      <c r="AG87" s="364"/>
      <c r="AH87" s="364"/>
      <c r="AI87" s="364"/>
      <c r="AJ87" s="364"/>
      <c r="AK87" s="364"/>
      <c r="AL87" s="364"/>
      <c r="AM87" s="364"/>
      <c r="AO87" s="364"/>
      <c r="AP87" s="364"/>
    </row>
    <row r="88" spans="1:84">
      <c r="M88" s="51"/>
      <c r="AQ88" s="63"/>
      <c r="AR88" s="63"/>
      <c r="AS88" s="63"/>
      <c r="AT88" s="63"/>
      <c r="AU88" s="63"/>
      <c r="AV88" s="63"/>
      <c r="AW88" s="63"/>
    </row>
    <row r="89" spans="1:84">
      <c r="A89" s="63"/>
      <c r="B89" s="63"/>
      <c r="C89" s="122"/>
      <c r="D89" s="385">
        <v>2016</v>
      </c>
      <c r="E89" s="385"/>
      <c r="M89" s="51"/>
      <c r="AQ89" s="63"/>
      <c r="AR89" s="63"/>
      <c r="AS89" s="63"/>
      <c r="AT89" s="63"/>
      <c r="AU89" s="63"/>
      <c r="AV89" s="63"/>
      <c r="AW89" s="63"/>
    </row>
    <row r="90" spans="1:84">
      <c r="A90" s="63"/>
      <c r="B90" s="63"/>
      <c r="C90" s="122"/>
      <c r="D90" s="122"/>
      <c r="E90" s="122"/>
      <c r="M90" s="51"/>
      <c r="AQ90" s="63"/>
      <c r="AR90" s="63"/>
      <c r="AS90" s="63"/>
      <c r="AT90" s="63"/>
      <c r="AU90" s="63"/>
      <c r="AV90" s="63"/>
      <c r="AW90" s="63"/>
    </row>
    <row r="91" spans="1:84">
      <c r="A91" s="63"/>
      <c r="B91" s="63"/>
      <c r="C91" s="122"/>
      <c r="D91" s="247" t="s">
        <v>95</v>
      </c>
      <c r="E91" s="247">
        <v>0</v>
      </c>
      <c r="M91" s="51"/>
      <c r="AQ91" s="63"/>
      <c r="AR91" s="63"/>
      <c r="AS91" s="63"/>
      <c r="AT91" s="63"/>
      <c r="AU91" s="63"/>
      <c r="AV91" s="63"/>
      <c r="AW91" s="63"/>
    </row>
    <row r="92" spans="1:84">
      <c r="A92" s="63"/>
      <c r="B92" s="63"/>
      <c r="C92" s="122"/>
      <c r="D92" s="248" t="s">
        <v>96</v>
      </c>
      <c r="E92" s="248">
        <v>0.9</v>
      </c>
      <c r="M92" s="51"/>
      <c r="AQ92" s="63"/>
      <c r="AR92" s="63"/>
      <c r="AS92" s="63"/>
      <c r="AT92" s="63"/>
      <c r="AU92" s="63"/>
      <c r="AV92" s="63"/>
      <c r="AW92" s="63"/>
    </row>
    <row r="93" spans="1:84">
      <c r="A93" s="63"/>
      <c r="B93" s="63"/>
      <c r="C93" s="122"/>
      <c r="D93" s="248"/>
      <c r="E93" s="248"/>
      <c r="M93" s="51"/>
      <c r="AQ93" s="63"/>
      <c r="AR93" s="63"/>
      <c r="AS93" s="63"/>
      <c r="AT93" s="63"/>
      <c r="AU93" s="63"/>
      <c r="AV93" s="63"/>
      <c r="AW93" s="63"/>
    </row>
    <row r="94" spans="1:84">
      <c r="A94" s="63"/>
      <c r="B94" s="63"/>
      <c r="C94" s="122"/>
      <c r="D94" s="248"/>
      <c r="E94" s="248"/>
      <c r="M94" s="51"/>
      <c r="AQ94" s="63"/>
      <c r="AR94" s="63"/>
      <c r="AS94" s="63"/>
      <c r="AT94" s="63"/>
      <c r="AU94" s="63"/>
      <c r="AV94" s="63"/>
      <c r="AW94" s="63"/>
    </row>
    <row r="95" spans="1:84">
      <c r="A95" s="63"/>
      <c r="B95" s="63"/>
      <c r="C95" s="122"/>
      <c r="D95" s="247" t="s">
        <v>97</v>
      </c>
      <c r="E95" s="247">
        <v>0.98</v>
      </c>
      <c r="M95" s="51"/>
      <c r="AQ95" s="63"/>
      <c r="AR95" s="63"/>
      <c r="AS95" s="63"/>
      <c r="AT95" s="63"/>
      <c r="AU95" s="63"/>
      <c r="AV95" s="63"/>
      <c r="AW95" s="63"/>
    </row>
    <row r="96" spans="1:84">
      <c r="A96" s="63"/>
      <c r="B96" s="63"/>
      <c r="C96" s="122"/>
      <c r="D96" s="248" t="s">
        <v>98</v>
      </c>
      <c r="E96" s="248">
        <v>1.2</v>
      </c>
      <c r="M96" s="51"/>
      <c r="AQ96" s="63"/>
      <c r="AR96" s="63"/>
      <c r="AS96" s="63"/>
      <c r="AT96" s="63"/>
      <c r="AU96" s="63"/>
      <c r="AV96" s="63"/>
      <c r="AW96" s="63"/>
    </row>
    <row r="97" spans="1:49">
      <c r="A97" s="63"/>
      <c r="B97" s="63"/>
      <c r="C97" s="122"/>
      <c r="D97" s="247" t="s">
        <v>99</v>
      </c>
      <c r="E97" s="247">
        <v>1.85</v>
      </c>
      <c r="M97" s="51"/>
      <c r="AQ97" s="63"/>
      <c r="AR97" s="63"/>
      <c r="AS97" s="63"/>
      <c r="AT97" s="63"/>
      <c r="AU97" s="63"/>
      <c r="AV97" s="63"/>
      <c r="AW97" s="63"/>
    </row>
    <row r="98" spans="1:49">
      <c r="A98" s="63"/>
      <c r="B98" s="63"/>
      <c r="C98" s="122"/>
      <c r="D98" s="248" t="s">
        <v>100</v>
      </c>
      <c r="E98" s="248">
        <v>2.4500000000000002</v>
      </c>
      <c r="M98" s="51"/>
      <c r="AQ98" s="63"/>
      <c r="AR98" s="63"/>
      <c r="AS98" s="63"/>
      <c r="AT98" s="63"/>
      <c r="AU98" s="63"/>
      <c r="AV98" s="63"/>
      <c r="AW98" s="63"/>
    </row>
    <row r="99" spans="1:49">
      <c r="A99" s="63"/>
      <c r="B99" s="63"/>
      <c r="C99" s="122"/>
      <c r="D99" s="247" t="s">
        <v>101</v>
      </c>
      <c r="E99" s="247">
        <v>2.78</v>
      </c>
      <c r="AQ99" s="63"/>
      <c r="AR99" s="63"/>
      <c r="AS99" s="63"/>
      <c r="AT99" s="63"/>
      <c r="AU99" s="63"/>
      <c r="AV99" s="63"/>
      <c r="AW99" s="63"/>
    </row>
    <row r="100" spans="1:49">
      <c r="A100" s="63"/>
      <c r="B100" s="63"/>
      <c r="C100" s="122"/>
      <c r="D100" s="248" t="s">
        <v>100</v>
      </c>
      <c r="E100" s="248">
        <v>2.4500000000000002</v>
      </c>
      <c r="AQ100" s="63"/>
      <c r="AR100" s="63"/>
      <c r="AS100" s="63"/>
      <c r="AT100" s="63"/>
      <c r="AU100" s="63"/>
      <c r="AV100" s="63"/>
      <c r="AW100" s="63"/>
    </row>
    <row r="101" spans="1:49">
      <c r="A101" s="63"/>
      <c r="B101" s="63"/>
      <c r="C101" s="122"/>
      <c r="D101" s="247" t="s">
        <v>101</v>
      </c>
      <c r="E101" s="247">
        <v>2.78</v>
      </c>
      <c r="AQ101" s="63"/>
      <c r="AR101" s="63"/>
      <c r="AS101" s="63"/>
      <c r="AT101" s="63"/>
      <c r="AU101" s="63"/>
      <c r="AV101" s="63"/>
      <c r="AW101" s="63"/>
    </row>
    <row r="102" spans="1:49">
      <c r="A102" s="63"/>
      <c r="B102" s="63"/>
      <c r="AQ102" s="63"/>
      <c r="AR102" s="63"/>
      <c r="AS102" s="63"/>
      <c r="AT102" s="63"/>
      <c r="AU102" s="63"/>
      <c r="AV102" s="63"/>
      <c r="AW102" s="63"/>
    </row>
    <row r="103" spans="1:49">
      <c r="A103" s="63"/>
      <c r="B103" s="63"/>
      <c r="AQ103" s="63"/>
      <c r="AR103" s="63"/>
      <c r="AS103" s="63"/>
      <c r="AT103" s="63"/>
      <c r="AU103" s="63"/>
      <c r="AV103" s="63"/>
      <c r="AW103" s="63"/>
    </row>
    <row r="104" spans="1:49">
      <c r="A104" s="63"/>
      <c r="B104" s="63"/>
      <c r="AQ104" s="63"/>
      <c r="AR104" s="63"/>
      <c r="AS104" s="63"/>
      <c r="AT104" s="63"/>
      <c r="AU104" s="63"/>
      <c r="AV104" s="63"/>
      <c r="AW104" s="63"/>
    </row>
    <row r="105" spans="1:49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O105" s="63"/>
      <c r="AP105" s="63"/>
      <c r="AQ105" s="63"/>
      <c r="AR105" s="63"/>
      <c r="AS105" s="63"/>
      <c r="AT105" s="63"/>
      <c r="AU105" s="63"/>
      <c r="AV105" s="63"/>
      <c r="AW105" s="63"/>
    </row>
    <row r="106" spans="1:49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O106" s="63"/>
      <c r="AP106" s="63"/>
      <c r="AQ106" s="63"/>
      <c r="AR106" s="63"/>
      <c r="AS106" s="63"/>
      <c r="AT106" s="63"/>
      <c r="AU106" s="63"/>
      <c r="AV106" s="63"/>
      <c r="AW106" s="63"/>
    </row>
    <row r="107" spans="1:49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O107" s="63"/>
      <c r="AP107" s="63"/>
      <c r="AQ107" s="63"/>
      <c r="AR107" s="63"/>
      <c r="AS107" s="63"/>
      <c r="AT107" s="63"/>
      <c r="AU107" s="63"/>
      <c r="AV107" s="63"/>
      <c r="AW107" s="63"/>
    </row>
    <row r="108" spans="1:49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O108" s="63"/>
      <c r="AP108" s="63"/>
      <c r="AQ108" s="63"/>
      <c r="AR108" s="63"/>
      <c r="AS108" s="63"/>
      <c r="AT108" s="63"/>
      <c r="AU108" s="63"/>
      <c r="AV108" s="63"/>
      <c r="AW108" s="63"/>
    </row>
    <row r="109" spans="1:49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O109" s="63"/>
      <c r="AP109" s="63"/>
      <c r="AQ109" s="63"/>
      <c r="AR109" s="63"/>
      <c r="AS109" s="63"/>
      <c r="AT109" s="63"/>
      <c r="AU109" s="63"/>
      <c r="AV109" s="63"/>
      <c r="AW109" s="63"/>
    </row>
    <row r="110" spans="1:49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O110" s="63"/>
      <c r="AP110" s="63"/>
      <c r="AQ110" s="63"/>
      <c r="AR110" s="63"/>
      <c r="AS110" s="63"/>
      <c r="AT110" s="63"/>
      <c r="AU110" s="63"/>
      <c r="AV110" s="63"/>
      <c r="AW110" s="63"/>
    </row>
    <row r="111" spans="1:49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O111" s="63"/>
      <c r="AP111" s="63"/>
      <c r="AQ111" s="63"/>
      <c r="AR111" s="63"/>
      <c r="AS111" s="63"/>
      <c r="AT111" s="63"/>
      <c r="AU111" s="63"/>
      <c r="AV111" s="63"/>
      <c r="AW111" s="63"/>
    </row>
    <row r="112" spans="1:49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O112" s="63"/>
      <c r="AP112" s="63"/>
      <c r="AQ112" s="63"/>
      <c r="AR112" s="63"/>
      <c r="AS112" s="63"/>
      <c r="AT112" s="63"/>
      <c r="AU112" s="63"/>
      <c r="AV112" s="63"/>
      <c r="AW112" s="63"/>
    </row>
    <row r="113" spans="1:49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O113" s="63"/>
      <c r="AP113" s="63"/>
      <c r="AQ113" s="63"/>
      <c r="AR113" s="63"/>
      <c r="AS113" s="63"/>
      <c r="AT113" s="63"/>
      <c r="AU113" s="63"/>
      <c r="AV113" s="63"/>
      <c r="AW113" s="63"/>
    </row>
    <row r="114" spans="1:49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O114" s="63"/>
      <c r="AP114" s="63"/>
      <c r="AQ114" s="63"/>
      <c r="AR114" s="63"/>
      <c r="AS114" s="63"/>
      <c r="AT114" s="63"/>
      <c r="AU114" s="63"/>
      <c r="AV114" s="63"/>
      <c r="AW114" s="63"/>
    </row>
    <row r="115" spans="1:49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O115" s="63"/>
      <c r="AP115" s="63"/>
      <c r="AQ115" s="63"/>
      <c r="AR115" s="63"/>
      <c r="AS115" s="63"/>
      <c r="AT115" s="63"/>
      <c r="AU115" s="63"/>
      <c r="AV115" s="63"/>
      <c r="AW115" s="63"/>
    </row>
    <row r="116" spans="1:49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O116" s="63"/>
      <c r="AP116" s="63"/>
      <c r="AQ116" s="63"/>
      <c r="AR116" s="63"/>
      <c r="AS116" s="63"/>
      <c r="AT116" s="63"/>
      <c r="AU116" s="63"/>
      <c r="AV116" s="63"/>
      <c r="AW116" s="63"/>
    </row>
    <row r="117" spans="1:49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O117" s="63"/>
      <c r="AP117" s="63"/>
      <c r="AQ117" s="63"/>
      <c r="AR117" s="63"/>
      <c r="AS117" s="63"/>
      <c r="AT117" s="63"/>
      <c r="AU117" s="63"/>
      <c r="AV117" s="63"/>
      <c r="AW117" s="63"/>
    </row>
    <row r="118" spans="1:49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O118" s="63"/>
      <c r="AP118" s="63"/>
      <c r="AQ118" s="63"/>
      <c r="AR118" s="63"/>
      <c r="AS118" s="63"/>
      <c r="AT118" s="63"/>
      <c r="AU118" s="63"/>
      <c r="AV118" s="63"/>
      <c r="AW118" s="63"/>
    </row>
    <row r="119" spans="1:49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O119" s="63"/>
      <c r="AP119" s="63"/>
      <c r="AQ119" s="63"/>
      <c r="AR119" s="63"/>
      <c r="AS119" s="63"/>
      <c r="AT119" s="63"/>
      <c r="AU119" s="63"/>
      <c r="AV119" s="63"/>
      <c r="AW119" s="63"/>
    </row>
  </sheetData>
  <mergeCells count="25">
    <mergeCell ref="H1:K1"/>
    <mergeCell ref="B2:B3"/>
    <mergeCell ref="C2:C3"/>
    <mergeCell ref="D2:AC3"/>
    <mergeCell ref="AO2:AO3"/>
    <mergeCell ref="AE2:AE3"/>
    <mergeCell ref="AF2:AF3"/>
    <mergeCell ref="AG2:AG3"/>
    <mergeCell ref="AH2:AH3"/>
    <mergeCell ref="AI2:AI3"/>
    <mergeCell ref="AM2:AM3"/>
    <mergeCell ref="AJ2:AJ3"/>
    <mergeCell ref="AK2:AK3"/>
    <mergeCell ref="AL2:AL3"/>
    <mergeCell ref="AD2:AD3"/>
    <mergeCell ref="D89:E89"/>
    <mergeCell ref="AP2:AP3"/>
    <mergeCell ref="A18:A26"/>
    <mergeCell ref="B28:AC28"/>
    <mergeCell ref="B36:AC36"/>
    <mergeCell ref="B51:AC51"/>
    <mergeCell ref="B5:AC5"/>
    <mergeCell ref="B17:AC17"/>
    <mergeCell ref="B56:AC56"/>
    <mergeCell ref="B58:AC58"/>
  </mergeCells>
  <printOptions horizontalCentered="1" verticalCentered="1"/>
  <pageMargins left="0" right="0" top="0" bottom="0.39370078740157483" header="0" footer="0"/>
  <pageSetup paperSize="9" scale="33" fitToHeight="0" orientation="landscape" r:id="rId1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19"/>
  <sheetViews>
    <sheetView tabSelected="1" view="pageBreakPreview" zoomScale="50" zoomScaleNormal="55" zoomScaleSheetLayoutView="5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C40" sqref="C40"/>
    </sheetView>
  </sheetViews>
  <sheetFormatPr defaultRowHeight="18.75"/>
  <cols>
    <col min="1" max="1" width="4.28515625" style="172" customWidth="1"/>
    <col min="2" max="2" width="21.140625" style="61" customWidth="1"/>
    <col min="3" max="3" width="79.140625" style="61" customWidth="1"/>
    <col min="4" max="4" width="13.85546875" style="61" hidden="1" customWidth="1"/>
    <col min="5" max="6" width="11" style="61" hidden="1" customWidth="1"/>
    <col min="7" max="7" width="12" style="61" hidden="1" customWidth="1"/>
    <col min="8" max="8" width="14.140625" style="61" hidden="1" customWidth="1"/>
    <col min="9" max="9" width="16.42578125" style="61" hidden="1" customWidth="1"/>
    <col min="10" max="10" width="11.140625" style="61" hidden="1" customWidth="1"/>
    <col min="11" max="11" width="14" style="61" hidden="1" customWidth="1"/>
    <col min="12" max="12" width="16.42578125" style="61" hidden="1" customWidth="1"/>
    <col min="13" max="13" width="12.7109375" style="61" hidden="1" customWidth="1"/>
    <col min="14" max="14" width="16.5703125" style="61" hidden="1" customWidth="1"/>
    <col min="15" max="15" width="12" style="61" hidden="1" customWidth="1"/>
    <col min="16" max="16" width="13.85546875" style="61" hidden="1" customWidth="1"/>
    <col min="17" max="17" width="16.7109375" style="61" hidden="1" customWidth="1"/>
    <col min="18" max="18" width="11.5703125" style="61" hidden="1" customWidth="1"/>
    <col min="19" max="19" width="12.28515625" style="61" hidden="1" customWidth="1"/>
    <col min="20" max="20" width="14.42578125" style="61" hidden="1" customWidth="1"/>
    <col min="21" max="21" width="13" style="61" hidden="1" customWidth="1"/>
    <col min="22" max="22" width="12.85546875" style="61" hidden="1" customWidth="1"/>
    <col min="23" max="23" width="15.5703125" style="61" hidden="1" customWidth="1"/>
    <col min="24" max="24" width="14" style="61" hidden="1" customWidth="1"/>
    <col min="25" max="25" width="15" style="61" hidden="1" customWidth="1"/>
    <col min="26" max="26" width="12.5703125" style="61" hidden="1" customWidth="1"/>
    <col min="27" max="27" width="12.140625" style="61" hidden="1" customWidth="1"/>
    <col min="28" max="28" width="13.85546875" style="61" hidden="1" customWidth="1"/>
    <col min="29" max="29" width="11.28515625" style="61" hidden="1" customWidth="1"/>
    <col min="30" max="30" width="22.28515625" style="62" hidden="1" customWidth="1"/>
    <col min="31" max="31" width="16.28515625" style="62" hidden="1" customWidth="1"/>
    <col min="32" max="32" width="24.28515625" style="62" customWidth="1"/>
    <col min="33" max="33" width="5.5703125" style="63" customWidth="1"/>
    <col min="34" max="34" width="14.140625" style="62" hidden="1" customWidth="1"/>
    <col min="35" max="35" width="22.7109375" style="62" hidden="1" customWidth="1"/>
    <col min="36" max="36" width="11.5703125" style="119" hidden="1" customWidth="1"/>
    <col min="37" max="39" width="9.140625" style="120" hidden="1" customWidth="1"/>
    <col min="40" max="41" width="9.140625" style="120" customWidth="1"/>
    <col min="42" max="42" width="9.140625" style="120"/>
    <col min="43" max="16384" width="9.140625" style="63"/>
  </cols>
  <sheetData>
    <row r="1" spans="1:77" s="6" customFormat="1" ht="99.75" customHeight="1" thickBot="1">
      <c r="A1" s="168"/>
      <c r="B1" s="1"/>
      <c r="C1" s="2"/>
      <c r="D1" s="2"/>
      <c r="E1" s="3"/>
      <c r="F1" s="3"/>
      <c r="G1" s="4"/>
      <c r="H1" s="392"/>
      <c r="I1" s="392"/>
      <c r="J1" s="393"/>
      <c r="K1" s="393"/>
      <c r="L1" s="4"/>
      <c r="M1" s="2"/>
      <c r="N1" s="2"/>
      <c r="O1" s="2"/>
      <c r="P1" s="2"/>
      <c r="Q1" s="2"/>
      <c r="R1" s="2"/>
      <c r="S1" s="5"/>
      <c r="T1" s="2"/>
      <c r="U1" s="2"/>
      <c r="V1" s="2"/>
      <c r="W1" s="106" t="s">
        <v>175</v>
      </c>
      <c r="X1" s="106"/>
      <c r="Y1" s="106"/>
      <c r="Z1" s="106"/>
      <c r="AA1" s="106"/>
      <c r="AB1" s="106"/>
      <c r="AC1" s="106"/>
      <c r="AD1" s="106" t="s">
        <v>175</v>
      </c>
      <c r="AE1" s="92"/>
      <c r="AF1" s="92"/>
      <c r="AH1" s="92"/>
      <c r="AJ1" s="174">
        <v>250</v>
      </c>
      <c r="AK1" s="120"/>
      <c r="AL1" s="120"/>
      <c r="AM1" s="120"/>
      <c r="AN1" s="120"/>
      <c r="AO1" s="120"/>
      <c r="AP1" s="120"/>
    </row>
    <row r="2" spans="1:77" s="7" customFormat="1" ht="27" customHeight="1">
      <c r="A2" s="124"/>
      <c r="B2" s="394" t="s">
        <v>1</v>
      </c>
      <c r="C2" s="396" t="s">
        <v>0</v>
      </c>
      <c r="D2" s="398" t="s">
        <v>18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402" t="s">
        <v>94</v>
      </c>
      <c r="AE2" s="402" t="s">
        <v>135</v>
      </c>
      <c r="AF2" s="404" t="s">
        <v>106</v>
      </c>
      <c r="AG2" s="256"/>
      <c r="AH2" s="386" t="s">
        <v>105</v>
      </c>
      <c r="AI2" s="386" t="s">
        <v>145</v>
      </c>
      <c r="AJ2" s="119"/>
      <c r="AK2" s="120"/>
      <c r="AL2" s="120"/>
      <c r="AM2" s="120"/>
      <c r="AN2" s="120"/>
      <c r="AO2" s="120"/>
      <c r="AP2" s="120"/>
    </row>
    <row r="3" spans="1:77" s="7" customFormat="1" ht="51.75" customHeight="1" thickBot="1">
      <c r="A3" s="124"/>
      <c r="B3" s="395"/>
      <c r="C3" s="397"/>
      <c r="D3" s="400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3"/>
      <c r="AE3" s="403"/>
      <c r="AF3" s="405"/>
      <c r="AG3" s="255"/>
      <c r="AH3" s="387"/>
      <c r="AI3" s="387"/>
      <c r="AJ3" s="119"/>
      <c r="AK3" s="120"/>
      <c r="AL3" s="120"/>
      <c r="AM3" s="120"/>
      <c r="AN3" s="120"/>
      <c r="AO3" s="120"/>
      <c r="AP3" s="120"/>
    </row>
    <row r="4" spans="1:77" s="7" customFormat="1" ht="2.25" customHeight="1" thickBot="1">
      <c r="A4" s="124"/>
      <c r="B4" s="78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H4" s="76"/>
      <c r="AI4" s="76"/>
      <c r="AJ4" s="121"/>
      <c r="AK4" s="122"/>
      <c r="AL4" s="122"/>
      <c r="AM4" s="122"/>
      <c r="AN4" s="122"/>
      <c r="AO4" s="122"/>
      <c r="AP4" s="122"/>
    </row>
    <row r="5" spans="1:77" s="69" customFormat="1" ht="33" customHeight="1" thickBot="1">
      <c r="A5" s="295"/>
      <c r="B5" s="408" t="s">
        <v>130</v>
      </c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176"/>
      <c r="AE5" s="176"/>
      <c r="AF5" s="176"/>
      <c r="AG5" s="176"/>
      <c r="AH5" s="176"/>
      <c r="AI5" s="257"/>
      <c r="AJ5" s="121"/>
      <c r="AK5" s="122"/>
      <c r="AL5" s="122"/>
      <c r="AM5" s="122"/>
      <c r="AN5" s="122"/>
      <c r="AO5" s="122"/>
      <c r="AP5" s="122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</row>
    <row r="6" spans="1:77" s="21" customFormat="1" ht="38.25" hidden="1" customHeight="1" thickBot="1">
      <c r="A6" s="296"/>
      <c r="B6" s="319">
        <v>12021</v>
      </c>
      <c r="C6" s="320" t="s">
        <v>120</v>
      </c>
      <c r="D6" s="321" t="s">
        <v>2</v>
      </c>
      <c r="E6" s="282" t="s">
        <v>11</v>
      </c>
      <c r="F6" s="322" t="s">
        <v>14</v>
      </c>
      <c r="G6" s="322" t="s">
        <v>4</v>
      </c>
      <c r="H6" s="322"/>
      <c r="I6" s="322" t="s">
        <v>5</v>
      </c>
      <c r="J6" s="323" t="s">
        <v>75</v>
      </c>
      <c r="K6" s="323"/>
      <c r="L6" s="322"/>
      <c r="M6" s="322"/>
      <c r="N6" s="323"/>
      <c r="O6" s="322" t="s">
        <v>9</v>
      </c>
      <c r="P6" s="322"/>
      <c r="Q6" s="323"/>
      <c r="R6" s="324"/>
      <c r="S6" s="324"/>
      <c r="T6" s="322" t="s">
        <v>8</v>
      </c>
      <c r="U6" s="322" t="s">
        <v>22</v>
      </c>
      <c r="V6" s="322"/>
      <c r="W6" s="325"/>
      <c r="X6" s="325"/>
      <c r="Y6" s="282"/>
      <c r="Z6" s="282" t="s">
        <v>35</v>
      </c>
      <c r="AA6" s="282" t="s">
        <v>61</v>
      </c>
      <c r="AB6" s="282" t="s">
        <v>62</v>
      </c>
      <c r="AC6" s="326"/>
      <c r="AD6" s="327">
        <v>9890</v>
      </c>
      <c r="AE6" s="328">
        <f>AD6-AF6</f>
        <v>1552.5599999999995</v>
      </c>
      <c r="AF6" s="329">
        <v>8337.44</v>
      </c>
      <c r="AG6" s="311"/>
      <c r="AH6" s="332">
        <v>105</v>
      </c>
      <c r="AI6" s="333">
        <f>IF(AH6&lt;=100,E$92*AH6,IF(AH6&lt;=120,AH6*E$95,IF(AH6&lt;=140,AH6*E$96,IF(AH6&lt;=160,AH6*E$97,IF(AH6&lt;=180,AH6*E$98,"check")))))</f>
        <v>102.89999999999999</v>
      </c>
      <c r="AJ6" s="121"/>
      <c r="AK6" s="122"/>
      <c r="AL6" s="122"/>
      <c r="AM6" s="122"/>
      <c r="AN6" s="122"/>
      <c r="AO6" s="122"/>
      <c r="AP6" s="122"/>
    </row>
    <row r="7" spans="1:77" s="21" customFormat="1" ht="38.25" customHeight="1">
      <c r="A7" s="296"/>
      <c r="B7" s="343">
        <v>12101</v>
      </c>
      <c r="C7" s="344" t="s">
        <v>123</v>
      </c>
      <c r="D7" s="142" t="s">
        <v>2</v>
      </c>
      <c r="E7" s="143" t="s">
        <v>11</v>
      </c>
      <c r="F7" s="143" t="s">
        <v>14</v>
      </c>
      <c r="G7" s="143" t="s">
        <v>4</v>
      </c>
      <c r="H7" s="143"/>
      <c r="I7" s="143" t="s">
        <v>5</v>
      </c>
      <c r="J7" s="275" t="s">
        <v>91</v>
      </c>
      <c r="K7" s="275"/>
      <c r="L7" s="143" t="s">
        <v>34</v>
      </c>
      <c r="M7" s="143"/>
      <c r="N7" s="275" t="s">
        <v>33</v>
      </c>
      <c r="O7" s="143" t="s">
        <v>12</v>
      </c>
      <c r="P7" s="143"/>
      <c r="Q7" s="275"/>
      <c r="R7" s="143" t="s">
        <v>102</v>
      </c>
      <c r="S7" s="133" t="s">
        <v>29</v>
      </c>
      <c r="T7" s="143" t="s">
        <v>8</v>
      </c>
      <c r="U7" s="143" t="s">
        <v>22</v>
      </c>
      <c r="V7" s="143"/>
      <c r="W7" s="143"/>
      <c r="X7" s="143" t="s">
        <v>49</v>
      </c>
      <c r="Y7" s="143" t="s">
        <v>45</v>
      </c>
      <c r="Z7" s="143" t="s">
        <v>35</v>
      </c>
      <c r="AA7" s="143" t="s">
        <v>61</v>
      </c>
      <c r="AB7" s="143" t="s">
        <v>62</v>
      </c>
      <c r="AC7" s="345"/>
      <c r="AD7" s="93">
        <v>10390</v>
      </c>
      <c r="AE7" s="93">
        <f t="shared" ref="AE7:AE15" si="0">AD7-AF7</f>
        <v>1200</v>
      </c>
      <c r="AF7" s="297">
        <v>9190</v>
      </c>
      <c r="AG7" s="311"/>
      <c r="AH7" s="195">
        <v>105</v>
      </c>
      <c r="AI7" s="184">
        <f>IF(AH7&lt;=100,E$92*AH7,IF(AH7&lt;=120,AH7*E$95,IF(AH7&lt;=140,AH7*E$96,IF(AH7&lt;=160,AH7*E$97,IF(AH7&lt;=180,AH7*E$98,"check")))))</f>
        <v>102.89999999999999</v>
      </c>
      <c r="AJ7" s="121"/>
      <c r="AK7" s="122"/>
      <c r="AL7" s="122"/>
      <c r="AM7" s="122"/>
      <c r="AN7" s="122"/>
      <c r="AO7" s="122"/>
      <c r="AP7" s="122"/>
    </row>
    <row r="8" spans="1:77" s="21" customFormat="1" ht="31.5" hidden="1" customHeight="1" thickBot="1">
      <c r="A8" s="296"/>
      <c r="B8" s="346">
        <v>12102</v>
      </c>
      <c r="C8" s="268" t="s">
        <v>124</v>
      </c>
      <c r="D8" s="269" t="s">
        <v>10</v>
      </c>
      <c r="E8" s="115" t="s">
        <v>11</v>
      </c>
      <c r="F8" s="115" t="s">
        <v>14</v>
      </c>
      <c r="G8" s="115" t="s">
        <v>4</v>
      </c>
      <c r="H8" s="115" t="s">
        <v>31</v>
      </c>
      <c r="I8" s="115" t="s">
        <v>5</v>
      </c>
      <c r="J8" s="270" t="s">
        <v>91</v>
      </c>
      <c r="K8" s="270"/>
      <c r="L8" s="115" t="s">
        <v>34</v>
      </c>
      <c r="M8" s="115" t="s">
        <v>43</v>
      </c>
      <c r="N8" s="270" t="s">
        <v>33</v>
      </c>
      <c r="O8" s="115" t="s">
        <v>12</v>
      </c>
      <c r="P8" s="115"/>
      <c r="Q8" s="270"/>
      <c r="R8" s="115" t="s">
        <v>90</v>
      </c>
      <c r="S8" s="116" t="s">
        <v>29</v>
      </c>
      <c r="T8" s="115" t="s">
        <v>7</v>
      </c>
      <c r="U8" s="115" t="s">
        <v>50</v>
      </c>
      <c r="V8" s="115"/>
      <c r="W8" s="115" t="s">
        <v>63</v>
      </c>
      <c r="X8" s="115" t="s">
        <v>57</v>
      </c>
      <c r="Y8" s="115" t="s">
        <v>74</v>
      </c>
      <c r="Z8" s="115" t="s">
        <v>35</v>
      </c>
      <c r="AA8" s="115" t="s">
        <v>61</v>
      </c>
      <c r="AB8" s="115" t="s">
        <v>62</v>
      </c>
      <c r="AC8" s="271" t="s">
        <v>32</v>
      </c>
      <c r="AD8" s="94">
        <v>11090</v>
      </c>
      <c r="AE8" s="94">
        <f t="shared" si="0"/>
        <v>1200</v>
      </c>
      <c r="AF8" s="299">
        <v>9890</v>
      </c>
      <c r="AG8" s="340"/>
      <c r="AH8" s="194">
        <v>102</v>
      </c>
      <c r="AI8" s="183">
        <f>IF(AH8&lt;=100,E$92*AH8,IF(AH8&lt;=120,AH8*E$95,IF(AH8&lt;=140,AH8*E$96,IF(AH8&lt;=160,AH8*E$97,IF(AH8&lt;=180,AH8*E$98,"check")))))</f>
        <v>99.96</v>
      </c>
      <c r="AJ8" s="121"/>
      <c r="AK8" s="122"/>
      <c r="AL8" s="122"/>
      <c r="AM8" s="122"/>
      <c r="AN8" s="122"/>
      <c r="AO8" s="122"/>
      <c r="AP8" s="122"/>
    </row>
    <row r="9" spans="1:77" s="21" customFormat="1" ht="34.5" hidden="1" customHeight="1" thickBot="1">
      <c r="A9" s="296"/>
      <c r="B9" s="273">
        <v>12922</v>
      </c>
      <c r="C9" s="274" t="s">
        <v>121</v>
      </c>
      <c r="D9" s="142" t="s">
        <v>2</v>
      </c>
      <c r="E9" s="143" t="s">
        <v>11</v>
      </c>
      <c r="F9" s="143" t="s">
        <v>14</v>
      </c>
      <c r="G9" s="143" t="s">
        <v>4</v>
      </c>
      <c r="H9" s="143" t="s">
        <v>31</v>
      </c>
      <c r="I9" s="143" t="s">
        <v>5</v>
      </c>
      <c r="J9" s="275" t="s">
        <v>3</v>
      </c>
      <c r="K9" s="275"/>
      <c r="L9" s="143"/>
      <c r="M9" s="143" t="s">
        <v>43</v>
      </c>
      <c r="N9" s="275" t="s">
        <v>33</v>
      </c>
      <c r="O9" s="143" t="s">
        <v>12</v>
      </c>
      <c r="P9" s="143"/>
      <c r="Q9" s="275"/>
      <c r="R9" s="144" t="s">
        <v>102</v>
      </c>
      <c r="S9" s="133"/>
      <c r="T9" s="143" t="s">
        <v>7</v>
      </c>
      <c r="U9" s="143" t="s">
        <v>50</v>
      </c>
      <c r="V9" s="143"/>
      <c r="W9" s="143"/>
      <c r="X9" s="143" t="s">
        <v>57</v>
      </c>
      <c r="Y9" s="143" t="s">
        <v>74</v>
      </c>
      <c r="Z9" s="143" t="s">
        <v>35</v>
      </c>
      <c r="AA9" s="143" t="s">
        <v>61</v>
      </c>
      <c r="AB9" s="143" t="s">
        <v>62</v>
      </c>
      <c r="AC9" s="276"/>
      <c r="AD9" s="93">
        <v>11890</v>
      </c>
      <c r="AE9" s="312">
        <f t="shared" si="0"/>
        <v>1869.8400000000001</v>
      </c>
      <c r="AF9" s="313">
        <v>10020.16</v>
      </c>
      <c r="AG9" s="340"/>
      <c r="AH9" s="194">
        <v>100</v>
      </c>
      <c r="AI9" s="183">
        <f>IF(AH9&lt;=100,E$92*AH9,IF(AH9&lt;=120,AH9*E$95,IF(AH9&lt;=140,AH9*E$96,IF(AH9&lt;=160,AH9*E$97,IF(AH9&lt;=180,AH9*E$98,"check")))))</f>
        <v>90</v>
      </c>
      <c r="AJ9" s="121"/>
      <c r="AK9" s="122"/>
      <c r="AL9" s="122"/>
      <c r="AM9" s="122"/>
      <c r="AN9" s="122"/>
      <c r="AO9" s="122"/>
      <c r="AP9" s="122"/>
    </row>
    <row r="10" spans="1:77" s="21" customFormat="1" ht="31.5" hidden="1" customHeight="1" thickBot="1">
      <c r="A10" s="296"/>
      <c r="B10" s="277">
        <v>12923</v>
      </c>
      <c r="C10" s="222" t="s">
        <v>125</v>
      </c>
      <c r="D10" s="150" t="s">
        <v>10</v>
      </c>
      <c r="E10" s="139" t="s">
        <v>11</v>
      </c>
      <c r="F10" s="139" t="s">
        <v>14</v>
      </c>
      <c r="G10" s="139" t="s">
        <v>4</v>
      </c>
      <c r="H10" s="139" t="s">
        <v>31</v>
      </c>
      <c r="I10" s="139" t="s">
        <v>5</v>
      </c>
      <c r="J10" s="223" t="s">
        <v>91</v>
      </c>
      <c r="K10" s="223"/>
      <c r="L10" s="139" t="s">
        <v>34</v>
      </c>
      <c r="M10" s="139" t="s">
        <v>43</v>
      </c>
      <c r="N10" s="223" t="s">
        <v>33</v>
      </c>
      <c r="O10" s="139" t="s">
        <v>12</v>
      </c>
      <c r="P10" s="139"/>
      <c r="Q10" s="223"/>
      <c r="R10" s="139" t="s">
        <v>90</v>
      </c>
      <c r="S10" s="137" t="s">
        <v>29</v>
      </c>
      <c r="T10" s="139" t="s">
        <v>7</v>
      </c>
      <c r="U10" s="139" t="s">
        <v>50</v>
      </c>
      <c r="V10" s="139"/>
      <c r="W10" s="139" t="s">
        <v>63</v>
      </c>
      <c r="X10" s="139" t="s">
        <v>57</v>
      </c>
      <c r="Y10" s="139" t="s">
        <v>74</v>
      </c>
      <c r="Z10" s="139" t="s">
        <v>35</v>
      </c>
      <c r="AA10" s="139" t="s">
        <v>61</v>
      </c>
      <c r="AB10" s="139" t="s">
        <v>62</v>
      </c>
      <c r="AC10" s="278" t="s">
        <v>32</v>
      </c>
      <c r="AD10" s="218">
        <v>12390</v>
      </c>
      <c r="AE10" s="312">
        <f t="shared" si="0"/>
        <v>1948.5199999999459</v>
      </c>
      <c r="AF10" s="313">
        <v>10441.480000000054</v>
      </c>
      <c r="AG10" s="340"/>
      <c r="AH10" s="194">
        <v>97</v>
      </c>
      <c r="AI10" s="183">
        <f>IF(AH10&lt;=100,E$92*AH10,IF(AH10&lt;=120,AH10*E$95,IF(AH10&lt;=140,AH10*E$96,IF(AH10&lt;=160,AH10*E$97,IF(AH10&lt;=180,AH10*E$98,"check")))))</f>
        <v>87.3</v>
      </c>
      <c r="AJ10" s="121"/>
      <c r="AK10" s="122"/>
      <c r="AL10" s="122"/>
      <c r="AM10" s="122"/>
      <c r="AN10" s="122"/>
      <c r="AO10" s="122"/>
      <c r="AP10" s="122"/>
    </row>
    <row r="11" spans="1:77" s="21" customFormat="1" ht="37.5" customHeight="1">
      <c r="A11" s="296"/>
      <c r="B11" s="259">
        <v>12341</v>
      </c>
      <c r="C11" s="261" t="s">
        <v>122</v>
      </c>
      <c r="D11" s="145" t="s">
        <v>2</v>
      </c>
      <c r="E11" s="71" t="s">
        <v>11</v>
      </c>
      <c r="F11" s="71" t="s">
        <v>14</v>
      </c>
      <c r="G11" s="71" t="s">
        <v>4</v>
      </c>
      <c r="H11" s="71"/>
      <c r="I11" s="71" t="s">
        <v>5</v>
      </c>
      <c r="J11" s="262" t="s">
        <v>75</v>
      </c>
      <c r="K11" s="262"/>
      <c r="L11" s="71"/>
      <c r="M11" s="71"/>
      <c r="N11" s="262"/>
      <c r="O11" s="71" t="s">
        <v>9</v>
      </c>
      <c r="P11" s="71"/>
      <c r="Q11" s="262"/>
      <c r="R11" s="101"/>
      <c r="S11" s="101"/>
      <c r="T11" s="71" t="s">
        <v>8</v>
      </c>
      <c r="U11" s="71" t="s">
        <v>22</v>
      </c>
      <c r="V11" s="71" t="s">
        <v>48</v>
      </c>
      <c r="W11" s="71"/>
      <c r="X11" s="71"/>
      <c r="Y11" s="71"/>
      <c r="Z11" s="71" t="s">
        <v>35</v>
      </c>
      <c r="AA11" s="71" t="s">
        <v>61</v>
      </c>
      <c r="AB11" s="71" t="s">
        <v>62</v>
      </c>
      <c r="AC11" s="263"/>
      <c r="AD11" s="104">
        <v>10390</v>
      </c>
      <c r="AE11" s="104">
        <f t="shared" si="0"/>
        <v>1200</v>
      </c>
      <c r="AF11" s="301">
        <v>9190</v>
      </c>
      <c r="AG11" s="340"/>
      <c r="AH11" s="192">
        <v>109</v>
      </c>
      <c r="AI11" s="182">
        <f>IF(AH11&lt;=100,E$92*AH11,IF(AH11&lt;=120,AH11*E$95,IF(AH11&lt;=140,AH11*E$96,IF(AH11&lt;=160,AH11*E$97,IF(AH11&lt;=180,AH11*E$98,"check")))))</f>
        <v>106.82</v>
      </c>
      <c r="AJ11" s="121"/>
      <c r="AK11" s="122"/>
      <c r="AL11" s="122"/>
      <c r="AM11" s="122"/>
      <c r="AN11" s="122"/>
      <c r="AO11" s="122"/>
      <c r="AP11" s="122"/>
    </row>
    <row r="12" spans="1:77" s="21" customFormat="1" ht="38.25" customHeight="1">
      <c r="A12" s="296"/>
      <c r="B12" s="83">
        <v>12340</v>
      </c>
      <c r="C12" s="141" t="s">
        <v>126</v>
      </c>
      <c r="D12" s="145" t="s">
        <v>2</v>
      </c>
      <c r="E12" s="71" t="s">
        <v>11</v>
      </c>
      <c r="F12" s="73" t="s">
        <v>14</v>
      </c>
      <c r="G12" s="73" t="s">
        <v>4</v>
      </c>
      <c r="H12" s="73"/>
      <c r="I12" s="73" t="s">
        <v>5</v>
      </c>
      <c r="J12" s="74" t="s">
        <v>91</v>
      </c>
      <c r="K12" s="74"/>
      <c r="L12" s="8" t="s">
        <v>34</v>
      </c>
      <c r="M12" s="73"/>
      <c r="N12" s="74" t="s">
        <v>33</v>
      </c>
      <c r="O12" s="73" t="s">
        <v>12</v>
      </c>
      <c r="P12" s="73"/>
      <c r="Q12" s="74"/>
      <c r="R12" s="75" t="s">
        <v>102</v>
      </c>
      <c r="S12" s="9" t="s">
        <v>29</v>
      </c>
      <c r="T12" s="73" t="s">
        <v>8</v>
      </c>
      <c r="U12" s="73" t="s">
        <v>22</v>
      </c>
      <c r="V12" s="71" t="s">
        <v>48</v>
      </c>
      <c r="W12" s="72"/>
      <c r="X12" s="72" t="s">
        <v>49</v>
      </c>
      <c r="Y12" s="71" t="s">
        <v>45</v>
      </c>
      <c r="Z12" s="8" t="s">
        <v>35</v>
      </c>
      <c r="AA12" s="71" t="s">
        <v>61</v>
      </c>
      <c r="AB12" s="71" t="s">
        <v>62</v>
      </c>
      <c r="AC12" s="146"/>
      <c r="AD12" s="12">
        <v>10890</v>
      </c>
      <c r="AE12" s="12">
        <f t="shared" si="0"/>
        <v>1300</v>
      </c>
      <c r="AF12" s="298">
        <v>9590</v>
      </c>
      <c r="AG12" s="340"/>
      <c r="AH12" s="192">
        <v>109</v>
      </c>
      <c r="AI12" s="182">
        <f>IF(AH12&lt;=100,E$92*AH12,IF(AH12&lt;=120,AH12*E$95,IF(AH12&lt;=140,AH12*E$96,IF(AH12&lt;=160,AH12*E$97,IF(AH12&lt;=180,AH12*E$98,"check")))))</f>
        <v>106.82</v>
      </c>
      <c r="AJ12" s="121"/>
      <c r="AK12" s="122"/>
      <c r="AL12" s="122"/>
      <c r="AM12" s="122"/>
      <c r="AN12" s="122"/>
      <c r="AO12" s="122"/>
      <c r="AP12" s="122"/>
    </row>
    <row r="13" spans="1:77" s="21" customFormat="1" ht="37.5" hidden="1" customHeight="1" thickBot="1">
      <c r="A13" s="296"/>
      <c r="B13" s="83">
        <v>12342</v>
      </c>
      <c r="C13" s="141" t="s">
        <v>127</v>
      </c>
      <c r="D13" s="147" t="s">
        <v>10</v>
      </c>
      <c r="E13" s="8" t="s">
        <v>11</v>
      </c>
      <c r="F13" s="8" t="s">
        <v>14</v>
      </c>
      <c r="G13" s="8" t="s">
        <v>4</v>
      </c>
      <c r="H13" s="8" t="s">
        <v>31</v>
      </c>
      <c r="I13" s="8" t="s">
        <v>5</v>
      </c>
      <c r="J13" s="14" t="s">
        <v>91</v>
      </c>
      <c r="K13" s="14"/>
      <c r="L13" s="8" t="s">
        <v>34</v>
      </c>
      <c r="M13" s="8" t="s">
        <v>43</v>
      </c>
      <c r="N13" s="14" t="s">
        <v>33</v>
      </c>
      <c r="O13" s="8" t="s">
        <v>12</v>
      </c>
      <c r="P13" s="8"/>
      <c r="Q13" s="14"/>
      <c r="R13" s="8" t="s">
        <v>90</v>
      </c>
      <c r="S13" s="9" t="s">
        <v>29</v>
      </c>
      <c r="T13" s="8" t="s">
        <v>7</v>
      </c>
      <c r="U13" s="8" t="s">
        <v>22</v>
      </c>
      <c r="V13" s="71" t="s">
        <v>48</v>
      </c>
      <c r="W13" s="71" t="s">
        <v>63</v>
      </c>
      <c r="X13" s="71" t="s">
        <v>57</v>
      </c>
      <c r="Y13" s="8" t="s">
        <v>74</v>
      </c>
      <c r="Z13" s="8" t="s">
        <v>35</v>
      </c>
      <c r="AA13" s="8" t="s">
        <v>61</v>
      </c>
      <c r="AB13" s="8" t="s">
        <v>62</v>
      </c>
      <c r="AC13" s="149" t="s">
        <v>32</v>
      </c>
      <c r="AD13" s="12">
        <v>11590</v>
      </c>
      <c r="AE13" s="12">
        <f t="shared" si="0"/>
        <v>1300</v>
      </c>
      <c r="AF13" s="298">
        <v>10290</v>
      </c>
      <c r="AG13" s="340"/>
      <c r="AH13" s="192">
        <v>104</v>
      </c>
      <c r="AI13" s="182">
        <f>IF(AH13&lt;=100,E$92*AH13,IF(AH13&lt;=120,AH13*E$95,IF(AH13&lt;=140,AH13*E$96,IF(AH13&lt;=160,AH13*E$97,IF(AH13&lt;=180,AH13*E$98,"check")))))</f>
        <v>101.92</v>
      </c>
      <c r="AJ13" s="121"/>
      <c r="AK13" s="122"/>
      <c r="AL13" s="122"/>
      <c r="AP13" s="122"/>
    </row>
    <row r="14" spans="1:77" s="21" customFormat="1" ht="38.25" customHeight="1" thickBot="1">
      <c r="A14" s="296"/>
      <c r="B14" s="291">
        <v>12513</v>
      </c>
      <c r="C14" s="347" t="s">
        <v>128</v>
      </c>
      <c r="D14" s="335" t="s">
        <v>2</v>
      </c>
      <c r="E14" s="224" t="s">
        <v>11</v>
      </c>
      <c r="F14" s="348" t="s">
        <v>14</v>
      </c>
      <c r="G14" s="348" t="s">
        <v>4</v>
      </c>
      <c r="H14" s="348"/>
      <c r="I14" s="348" t="s">
        <v>5</v>
      </c>
      <c r="J14" s="349" t="s">
        <v>91</v>
      </c>
      <c r="K14" s="349"/>
      <c r="L14" s="139" t="s">
        <v>34</v>
      </c>
      <c r="M14" s="348"/>
      <c r="N14" s="349" t="s">
        <v>33</v>
      </c>
      <c r="O14" s="348" t="s">
        <v>12</v>
      </c>
      <c r="P14" s="348"/>
      <c r="Q14" s="349"/>
      <c r="R14" s="350" t="s">
        <v>102</v>
      </c>
      <c r="S14" s="137" t="s">
        <v>29</v>
      </c>
      <c r="T14" s="348" t="s">
        <v>8</v>
      </c>
      <c r="U14" s="348" t="s">
        <v>22</v>
      </c>
      <c r="V14" s="224" t="s">
        <v>48</v>
      </c>
      <c r="W14" s="351"/>
      <c r="X14" s="351" t="s">
        <v>49</v>
      </c>
      <c r="Y14" s="224" t="s">
        <v>45</v>
      </c>
      <c r="Z14" s="139" t="s">
        <v>35</v>
      </c>
      <c r="AA14" s="224" t="s">
        <v>61</v>
      </c>
      <c r="AB14" s="224" t="s">
        <v>62</v>
      </c>
      <c r="AC14" s="352"/>
      <c r="AD14" s="218">
        <v>11990</v>
      </c>
      <c r="AE14" s="218">
        <f t="shared" si="0"/>
        <v>1300</v>
      </c>
      <c r="AF14" s="300">
        <v>10690</v>
      </c>
      <c r="AG14" s="381"/>
      <c r="AH14" s="193">
        <v>130</v>
      </c>
      <c r="AI14" s="196">
        <f>IF(AH14&lt;=100,E$92*AH14,IF(AH14&lt;=120,AH14*E$95,IF(AH14&lt;=140,AH14*E$96,IF(AH14&lt;=160,AH14*E$97,IF(AH14&lt;=180,AH14*E$98,"check")))))</f>
        <v>156</v>
      </c>
      <c r="AJ14" s="121"/>
      <c r="AK14" s="122"/>
      <c r="AL14" s="122"/>
      <c r="AP14" s="122"/>
    </row>
    <row r="15" spans="1:77" s="7" customFormat="1" ht="33.75" hidden="1" customHeight="1" thickBot="1">
      <c r="A15" s="296"/>
      <c r="B15" s="221">
        <v>12613</v>
      </c>
      <c r="C15" s="334" t="s">
        <v>129</v>
      </c>
      <c r="D15" s="335" t="s">
        <v>10</v>
      </c>
      <c r="E15" s="224" t="s">
        <v>11</v>
      </c>
      <c r="F15" s="224" t="s">
        <v>14</v>
      </c>
      <c r="G15" s="224" t="s">
        <v>4</v>
      </c>
      <c r="H15" s="224" t="s">
        <v>31</v>
      </c>
      <c r="I15" s="224" t="s">
        <v>5</v>
      </c>
      <c r="J15" s="336" t="s">
        <v>91</v>
      </c>
      <c r="K15" s="336"/>
      <c r="L15" s="224" t="s">
        <v>34</v>
      </c>
      <c r="M15" s="224" t="s">
        <v>43</v>
      </c>
      <c r="N15" s="336" t="s">
        <v>33</v>
      </c>
      <c r="O15" s="224" t="s">
        <v>12</v>
      </c>
      <c r="P15" s="224"/>
      <c r="Q15" s="336"/>
      <c r="R15" s="224" t="s">
        <v>90</v>
      </c>
      <c r="S15" s="337" t="s">
        <v>29</v>
      </c>
      <c r="T15" s="224" t="s">
        <v>7</v>
      </c>
      <c r="U15" s="224" t="s">
        <v>22</v>
      </c>
      <c r="V15" s="224" t="s">
        <v>48</v>
      </c>
      <c r="W15" s="224" t="s">
        <v>63</v>
      </c>
      <c r="X15" s="224" t="s">
        <v>57</v>
      </c>
      <c r="Y15" s="224" t="s">
        <v>74</v>
      </c>
      <c r="Z15" s="224" t="s">
        <v>35</v>
      </c>
      <c r="AA15" s="224" t="s">
        <v>61</v>
      </c>
      <c r="AB15" s="224" t="s">
        <v>62</v>
      </c>
      <c r="AC15" s="225"/>
      <c r="AD15" s="338">
        <v>12690</v>
      </c>
      <c r="AE15" s="338">
        <f t="shared" si="0"/>
        <v>1300</v>
      </c>
      <c r="AF15" s="339">
        <v>11390</v>
      </c>
      <c r="AG15" s="340"/>
      <c r="AH15" s="341">
        <v>130</v>
      </c>
      <c r="AI15" s="342">
        <f>IF(AH15&lt;=100,E$92*AH15,IF(AH15&lt;=120,AH15*E$95,IF(AH15&lt;=140,AH15*E$96,IF(AH15&lt;=160,AH15*E$97,IF(AH15&lt;=180,AH15*E$98,"check")))))</f>
        <v>156</v>
      </c>
      <c r="AJ15" s="121"/>
      <c r="AK15" s="122"/>
      <c r="AL15" s="122"/>
      <c r="AP15" s="122"/>
    </row>
    <row r="16" spans="1:77" s="7" customFormat="1" ht="33.75" customHeight="1" thickBot="1">
      <c r="A16" s="177"/>
      <c r="B16" s="178"/>
      <c r="C16" s="179"/>
      <c r="D16" s="18"/>
      <c r="E16" s="18"/>
      <c r="F16" s="18"/>
      <c r="G16" s="18"/>
      <c r="H16" s="18"/>
      <c r="I16" s="18"/>
      <c r="J16" s="180"/>
      <c r="K16" s="180"/>
      <c r="L16" s="18"/>
      <c r="M16" s="18"/>
      <c r="N16" s="180"/>
      <c r="O16" s="18"/>
      <c r="P16" s="18"/>
      <c r="Q16" s="180"/>
      <c r="R16" s="18"/>
      <c r="S16" s="19"/>
      <c r="T16" s="18"/>
      <c r="U16" s="18"/>
      <c r="V16" s="18"/>
      <c r="W16" s="18"/>
      <c r="X16" s="18"/>
      <c r="Y16" s="18"/>
      <c r="Z16" s="18"/>
      <c r="AA16" s="18"/>
      <c r="AB16" s="18"/>
      <c r="AC16" s="19"/>
      <c r="AD16" s="17"/>
      <c r="AE16" s="17"/>
      <c r="AF16" s="302"/>
      <c r="AG16" s="311"/>
      <c r="AH16" s="190"/>
      <c r="AI16" s="185"/>
      <c r="AJ16" s="121"/>
      <c r="AK16" s="122"/>
      <c r="AL16" s="122"/>
      <c r="AP16" s="122"/>
    </row>
    <row r="17" spans="1:77" s="69" customFormat="1" ht="34.5" customHeight="1" thickBot="1">
      <c r="A17" s="169"/>
      <c r="B17" s="410" t="s">
        <v>131</v>
      </c>
      <c r="C17" s="411"/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258"/>
      <c r="AE17" s="258"/>
      <c r="AF17" s="303"/>
      <c r="AG17" s="311"/>
      <c r="AH17" s="219"/>
      <c r="AI17" s="220"/>
      <c r="AJ17" s="121"/>
      <c r="AK17" s="122"/>
      <c r="AL17" s="122"/>
      <c r="AP17" s="122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</row>
    <row r="18" spans="1:77" s="25" customFormat="1" ht="39.75" hidden="1" customHeight="1" thickBot="1">
      <c r="A18" s="388"/>
      <c r="B18" s="264">
        <v>21902</v>
      </c>
      <c r="C18" s="265" t="s">
        <v>114</v>
      </c>
      <c r="D18" s="22" t="s">
        <v>2</v>
      </c>
      <c r="E18" s="22" t="s">
        <v>15</v>
      </c>
      <c r="F18" s="22" t="s">
        <v>14</v>
      </c>
      <c r="G18" s="22" t="s">
        <v>11</v>
      </c>
      <c r="H18" s="23" t="s">
        <v>35</v>
      </c>
      <c r="I18" s="24" t="s">
        <v>30</v>
      </c>
      <c r="J18" s="24" t="s">
        <v>51</v>
      </c>
      <c r="K18" s="133" t="s">
        <v>23</v>
      </c>
      <c r="L18" s="134" t="s">
        <v>4</v>
      </c>
      <c r="M18" s="134" t="s">
        <v>17</v>
      </c>
      <c r="N18" s="151" t="s">
        <v>12</v>
      </c>
      <c r="O18" s="153"/>
      <c r="P18" s="134" t="s">
        <v>19</v>
      </c>
      <c r="Q18" s="134" t="s">
        <v>52</v>
      </c>
      <c r="R18" s="134"/>
      <c r="S18" s="134" t="s">
        <v>13</v>
      </c>
      <c r="T18" s="134"/>
      <c r="U18" s="134"/>
      <c r="V18" s="134"/>
      <c r="W18" s="134"/>
      <c r="X18" s="134"/>
      <c r="Y18" s="135"/>
      <c r="Z18" s="135" t="s">
        <v>29</v>
      </c>
      <c r="AA18" s="134"/>
      <c r="AB18" s="135"/>
      <c r="AC18" s="154"/>
      <c r="AD18" s="93">
        <v>12390</v>
      </c>
      <c r="AE18" s="312">
        <f t="shared" ref="AE18:AE26" si="1">AD18-AF18</f>
        <v>0</v>
      </c>
      <c r="AF18" s="313">
        <v>12390</v>
      </c>
      <c r="AG18" s="311"/>
      <c r="AH18" s="195">
        <v>115</v>
      </c>
      <c r="AI18" s="184">
        <f>IF(AH18&lt;=100,E$92*AH18,IF(AH18&lt;=120,AH18*E$95,IF(AH18&lt;=140,AH18*E$96,IF(AH18&lt;=160,AH18*E$97,IF(AH18&lt;=180,AH18*E$98,"check")))))</f>
        <v>112.7</v>
      </c>
      <c r="AJ18" s="121"/>
      <c r="AK18" s="122"/>
      <c r="AL18" s="122"/>
      <c r="AP18" s="122"/>
    </row>
    <row r="19" spans="1:77" s="25" customFormat="1" ht="39.75" hidden="1" customHeight="1" thickBot="1">
      <c r="A19" s="388"/>
      <c r="B19" s="267">
        <v>21903</v>
      </c>
      <c r="C19" s="260" t="s">
        <v>115</v>
      </c>
      <c r="D19" s="160" t="s">
        <v>2</v>
      </c>
      <c r="E19" s="160" t="s">
        <v>15</v>
      </c>
      <c r="F19" s="160" t="s">
        <v>14</v>
      </c>
      <c r="G19" s="161" t="s">
        <v>11</v>
      </c>
      <c r="H19" s="162" t="s">
        <v>35</v>
      </c>
      <c r="I19" s="163" t="s">
        <v>30</v>
      </c>
      <c r="J19" s="163" t="s">
        <v>51</v>
      </c>
      <c r="K19" s="101" t="s">
        <v>23</v>
      </c>
      <c r="L19" s="72" t="s">
        <v>34</v>
      </c>
      <c r="M19" s="72" t="s">
        <v>17</v>
      </c>
      <c r="N19" s="164" t="s">
        <v>12</v>
      </c>
      <c r="O19" s="165" t="s">
        <v>6</v>
      </c>
      <c r="P19" s="72" t="s">
        <v>19</v>
      </c>
      <c r="Q19" s="72" t="s">
        <v>52</v>
      </c>
      <c r="R19" s="72"/>
      <c r="S19" s="72" t="s">
        <v>13</v>
      </c>
      <c r="T19" s="72" t="s">
        <v>38</v>
      </c>
      <c r="U19" s="72" t="s">
        <v>58</v>
      </c>
      <c r="V19" s="71"/>
      <c r="W19" s="71"/>
      <c r="X19" s="71"/>
      <c r="Y19" s="101"/>
      <c r="Z19" s="102" t="s">
        <v>29</v>
      </c>
      <c r="AA19" s="71"/>
      <c r="AB19" s="166"/>
      <c r="AC19" s="167"/>
      <c r="AD19" s="104">
        <v>12790</v>
      </c>
      <c r="AE19" s="314">
        <f t="shared" si="1"/>
        <v>0</v>
      </c>
      <c r="AF19" s="315">
        <v>12790</v>
      </c>
      <c r="AG19" s="311"/>
      <c r="AH19" s="194">
        <v>115</v>
      </c>
      <c r="AI19" s="183">
        <f>IF(AH19&lt;=100,E$92*AH19,IF(AH19&lt;=120,AH19*E$95,IF(AH19&lt;=140,AH19*E$96,IF(AH19&lt;=160,AH19*E$97,IF(AH19&lt;=180,AH19*E$98,"check")))))</f>
        <v>112.7</v>
      </c>
      <c r="AJ19" s="121"/>
      <c r="AK19" s="122"/>
      <c r="AL19" s="122"/>
      <c r="AP19" s="122"/>
    </row>
    <row r="20" spans="1:77" s="25" customFormat="1" ht="39.75" hidden="1" customHeight="1" thickBot="1">
      <c r="A20" s="388"/>
      <c r="B20" s="266">
        <v>21932</v>
      </c>
      <c r="C20" s="88" t="s">
        <v>116</v>
      </c>
      <c r="D20" s="26" t="s">
        <v>10</v>
      </c>
      <c r="E20" s="26" t="s">
        <v>15</v>
      </c>
      <c r="F20" s="26" t="s">
        <v>14</v>
      </c>
      <c r="G20" s="27" t="s">
        <v>11</v>
      </c>
      <c r="H20" s="28" t="s">
        <v>35</v>
      </c>
      <c r="I20" s="29" t="s">
        <v>30</v>
      </c>
      <c r="J20" s="29" t="s">
        <v>51</v>
      </c>
      <c r="K20" s="9" t="s">
        <v>23</v>
      </c>
      <c r="L20" s="10" t="s">
        <v>34</v>
      </c>
      <c r="M20" s="10" t="s">
        <v>16</v>
      </c>
      <c r="N20" s="152" t="s">
        <v>12</v>
      </c>
      <c r="O20" s="155" t="s">
        <v>6</v>
      </c>
      <c r="P20" s="10" t="s">
        <v>19</v>
      </c>
      <c r="Q20" s="10" t="s">
        <v>53</v>
      </c>
      <c r="R20" s="10"/>
      <c r="S20" s="10" t="s">
        <v>13</v>
      </c>
      <c r="T20" s="10" t="s">
        <v>38</v>
      </c>
      <c r="U20" s="10" t="s">
        <v>104</v>
      </c>
      <c r="V20" s="8" t="s">
        <v>47</v>
      </c>
      <c r="W20" s="8" t="s">
        <v>63</v>
      </c>
      <c r="X20" s="8" t="s">
        <v>65</v>
      </c>
      <c r="Y20" s="9" t="s">
        <v>24</v>
      </c>
      <c r="Z20" s="11" t="s">
        <v>29</v>
      </c>
      <c r="AA20" s="8" t="s">
        <v>36</v>
      </c>
      <c r="AB20" s="136" t="s">
        <v>32</v>
      </c>
      <c r="AC20" s="156" t="s">
        <v>68</v>
      </c>
      <c r="AD20" s="12">
        <v>13790</v>
      </c>
      <c r="AE20" s="316">
        <f t="shared" si="1"/>
        <v>0</v>
      </c>
      <c r="AF20" s="317">
        <v>13790</v>
      </c>
      <c r="AG20" s="311"/>
      <c r="AH20" s="192">
        <v>109</v>
      </c>
      <c r="AI20" s="182">
        <f>IF(AH20&lt;=100,E$92*AH20,IF(AH20&lt;=120,AH20*E$95,IF(AH20&lt;=140,AH20*E$96,IF(AH20&lt;=160,AH20*E$97,IF(AH20&lt;=180,AH20*E$98,"check")))))</f>
        <v>106.82</v>
      </c>
      <c r="AJ20" s="121"/>
      <c r="AK20" s="122"/>
      <c r="AL20" s="122"/>
      <c r="AP20" s="122"/>
    </row>
    <row r="21" spans="1:77" s="249" customFormat="1" ht="39.75" customHeight="1">
      <c r="A21" s="388"/>
      <c r="B21" s="89">
        <v>21901</v>
      </c>
      <c r="C21" s="64" t="s">
        <v>111</v>
      </c>
      <c r="D21" s="26" t="s">
        <v>2</v>
      </c>
      <c r="E21" s="26" t="s">
        <v>15</v>
      </c>
      <c r="F21" s="26" t="s">
        <v>14</v>
      </c>
      <c r="G21" s="27" t="s">
        <v>11</v>
      </c>
      <c r="H21" s="28" t="s">
        <v>35</v>
      </c>
      <c r="I21" s="29" t="s">
        <v>30</v>
      </c>
      <c r="J21" s="29" t="s">
        <v>51</v>
      </c>
      <c r="K21" s="9" t="s">
        <v>23</v>
      </c>
      <c r="L21" s="10" t="s">
        <v>4</v>
      </c>
      <c r="M21" s="10" t="s">
        <v>17</v>
      </c>
      <c r="N21" s="152" t="s">
        <v>12</v>
      </c>
      <c r="O21" s="155"/>
      <c r="P21" s="10" t="s">
        <v>19</v>
      </c>
      <c r="Q21" s="10" t="s">
        <v>52</v>
      </c>
      <c r="R21" s="10"/>
      <c r="S21" s="10" t="s">
        <v>13</v>
      </c>
      <c r="T21" s="10"/>
      <c r="U21" s="10"/>
      <c r="V21" s="10"/>
      <c r="W21" s="8"/>
      <c r="X21" s="8"/>
      <c r="Y21" s="9"/>
      <c r="Z21" s="11" t="s">
        <v>29</v>
      </c>
      <c r="AA21" s="10"/>
      <c r="AB21" s="136"/>
      <c r="AC21" s="148"/>
      <c r="AD21" s="12">
        <v>14490</v>
      </c>
      <c r="AE21" s="318">
        <f t="shared" si="1"/>
        <v>2500</v>
      </c>
      <c r="AF21" s="298">
        <v>11990</v>
      </c>
      <c r="AG21" s="311"/>
      <c r="AH21" s="192">
        <v>99</v>
      </c>
      <c r="AI21" s="182">
        <f>IF(AH21&lt;=100,E$92*AH21,IF(AH21&lt;=120,AH21*E$95,IF(AH21&lt;=140,AH21*E$96,IF(AH21&lt;=160,AH21*E$97,IF(AH21&lt;=180,AH21*E$98,"check")))))</f>
        <v>89.100000000000009</v>
      </c>
      <c r="AJ21" s="121"/>
      <c r="AK21" s="122"/>
      <c r="AL21" s="122"/>
      <c r="AP21" s="122"/>
    </row>
    <row r="22" spans="1:77" s="25" customFormat="1" ht="39.75" customHeight="1">
      <c r="A22" s="388"/>
      <c r="B22" s="89">
        <v>21910</v>
      </c>
      <c r="C22" s="64" t="s">
        <v>112</v>
      </c>
      <c r="D22" s="26" t="s">
        <v>2</v>
      </c>
      <c r="E22" s="26" t="s">
        <v>15</v>
      </c>
      <c r="F22" s="26" t="s">
        <v>14</v>
      </c>
      <c r="G22" s="27" t="s">
        <v>11</v>
      </c>
      <c r="H22" s="28" t="s">
        <v>35</v>
      </c>
      <c r="I22" s="29" t="s">
        <v>30</v>
      </c>
      <c r="J22" s="29" t="s">
        <v>51</v>
      </c>
      <c r="K22" s="9" t="s">
        <v>23</v>
      </c>
      <c r="L22" s="10" t="s">
        <v>34</v>
      </c>
      <c r="M22" s="10" t="s">
        <v>17</v>
      </c>
      <c r="N22" s="152" t="s">
        <v>12</v>
      </c>
      <c r="O22" s="155" t="s">
        <v>6</v>
      </c>
      <c r="P22" s="10" t="s">
        <v>19</v>
      </c>
      <c r="Q22" s="10" t="s">
        <v>52</v>
      </c>
      <c r="R22" s="10"/>
      <c r="S22" s="10" t="s">
        <v>13</v>
      </c>
      <c r="T22" s="10" t="s">
        <v>38</v>
      </c>
      <c r="U22" s="10" t="s">
        <v>103</v>
      </c>
      <c r="V22" s="8"/>
      <c r="W22" s="8"/>
      <c r="X22" s="8"/>
      <c r="Y22" s="9"/>
      <c r="Z22" s="11" t="s">
        <v>29</v>
      </c>
      <c r="AA22" s="8"/>
      <c r="AB22" s="136"/>
      <c r="AC22" s="156"/>
      <c r="AD22" s="12">
        <v>14890</v>
      </c>
      <c r="AE22" s="12">
        <f t="shared" si="1"/>
        <v>2341.6800000000003</v>
      </c>
      <c r="AF22" s="298">
        <v>12548.32</v>
      </c>
      <c r="AG22" s="340"/>
      <c r="AH22" s="192">
        <v>99</v>
      </c>
      <c r="AI22" s="182">
        <f>IF(AH22&lt;=100,E$92*AH22,IF(AH22&lt;=120,AH22*E$95,IF(AH22&lt;=140,AH22*E$96,IF(AH22&lt;=160,AH22*E$97,IF(AH22&lt;=180,AH22*E$98,"check")))))</f>
        <v>89.100000000000009</v>
      </c>
      <c r="AJ22" s="121"/>
      <c r="AK22" s="122"/>
      <c r="AL22" s="122"/>
      <c r="AM22" s="122"/>
      <c r="AN22" s="122"/>
      <c r="AO22" s="122"/>
      <c r="AP22" s="122"/>
    </row>
    <row r="23" spans="1:77" s="25" customFormat="1" ht="39.75" customHeight="1">
      <c r="A23" s="388"/>
      <c r="B23" s="89">
        <v>21721</v>
      </c>
      <c r="C23" s="64" t="s">
        <v>113</v>
      </c>
      <c r="D23" s="26" t="s">
        <v>10</v>
      </c>
      <c r="E23" s="26" t="s">
        <v>15</v>
      </c>
      <c r="F23" s="26" t="s">
        <v>14</v>
      </c>
      <c r="G23" s="27" t="s">
        <v>11</v>
      </c>
      <c r="H23" s="28" t="s">
        <v>35</v>
      </c>
      <c r="I23" s="29" t="s">
        <v>30</v>
      </c>
      <c r="J23" s="29" t="s">
        <v>51</v>
      </c>
      <c r="K23" s="9" t="s">
        <v>23</v>
      </c>
      <c r="L23" s="10" t="s">
        <v>34</v>
      </c>
      <c r="M23" s="10" t="s">
        <v>16</v>
      </c>
      <c r="N23" s="152" t="s">
        <v>12</v>
      </c>
      <c r="O23" s="155" t="s">
        <v>6</v>
      </c>
      <c r="P23" s="10" t="s">
        <v>19</v>
      </c>
      <c r="Q23" s="10" t="s">
        <v>53</v>
      </c>
      <c r="R23" s="10"/>
      <c r="S23" s="10" t="s">
        <v>13</v>
      </c>
      <c r="T23" s="10" t="s">
        <v>38</v>
      </c>
      <c r="U23" s="10" t="s">
        <v>104</v>
      </c>
      <c r="V23" s="8" t="s">
        <v>47</v>
      </c>
      <c r="W23" s="8" t="s">
        <v>63</v>
      </c>
      <c r="X23" s="8" t="s">
        <v>65</v>
      </c>
      <c r="Y23" s="9" t="s">
        <v>24</v>
      </c>
      <c r="Z23" s="11" t="s">
        <v>29</v>
      </c>
      <c r="AA23" s="8" t="s">
        <v>36</v>
      </c>
      <c r="AB23" s="136" t="s">
        <v>32</v>
      </c>
      <c r="AC23" s="156" t="s">
        <v>68</v>
      </c>
      <c r="AD23" s="12">
        <v>15890</v>
      </c>
      <c r="AE23" s="12">
        <f t="shared" si="1"/>
        <v>2499.119999999999</v>
      </c>
      <c r="AF23" s="298">
        <v>13390.880000000001</v>
      </c>
      <c r="AG23" s="340"/>
      <c r="AH23" s="192">
        <v>94</v>
      </c>
      <c r="AI23" s="182">
        <f>IF(AH23&lt;=100,E$92*AH23,IF(AH23&lt;=120,AH23*E$95,IF(AH23&lt;=140,AH23*E$96,IF(AH23&lt;=160,AH23*E$97,IF(AH23&lt;=180,AH23*E$98,"check")))))</f>
        <v>84.600000000000009</v>
      </c>
      <c r="AJ23" s="121"/>
      <c r="AK23" s="122"/>
      <c r="AL23" s="122"/>
      <c r="AM23" s="123"/>
      <c r="AN23" s="7"/>
      <c r="AO23" s="7"/>
      <c r="AP23" s="122"/>
    </row>
    <row r="24" spans="1:77" s="25" customFormat="1" ht="39.75" customHeight="1">
      <c r="A24" s="388"/>
      <c r="B24" s="89">
        <v>21950</v>
      </c>
      <c r="C24" s="64" t="s">
        <v>117</v>
      </c>
      <c r="D24" s="26" t="s">
        <v>2</v>
      </c>
      <c r="E24" s="26" t="s">
        <v>15</v>
      </c>
      <c r="F24" s="26" t="s">
        <v>14</v>
      </c>
      <c r="G24" s="27" t="s">
        <v>11</v>
      </c>
      <c r="H24" s="28" t="s">
        <v>35</v>
      </c>
      <c r="I24" s="29" t="s">
        <v>30</v>
      </c>
      <c r="J24" s="29" t="s">
        <v>51</v>
      </c>
      <c r="K24" s="9" t="s">
        <v>23</v>
      </c>
      <c r="L24" s="10" t="s">
        <v>34</v>
      </c>
      <c r="M24" s="10" t="s">
        <v>17</v>
      </c>
      <c r="N24" s="152" t="s">
        <v>12</v>
      </c>
      <c r="O24" s="155" t="s">
        <v>6</v>
      </c>
      <c r="P24" s="10" t="s">
        <v>19</v>
      </c>
      <c r="Q24" s="10" t="s">
        <v>52</v>
      </c>
      <c r="R24" s="10"/>
      <c r="S24" s="10" t="s">
        <v>13</v>
      </c>
      <c r="T24" s="10" t="s">
        <v>38</v>
      </c>
      <c r="U24" s="10" t="s">
        <v>103</v>
      </c>
      <c r="V24" s="8"/>
      <c r="W24" s="8"/>
      <c r="X24" s="8" t="s">
        <v>65</v>
      </c>
      <c r="Y24" s="9"/>
      <c r="Z24" s="11" t="s">
        <v>29</v>
      </c>
      <c r="AA24" s="8"/>
      <c r="AB24" s="136"/>
      <c r="AC24" s="156"/>
      <c r="AD24" s="12">
        <v>15890</v>
      </c>
      <c r="AE24" s="12">
        <f t="shared" si="1"/>
        <v>2495.2799999999988</v>
      </c>
      <c r="AF24" s="298">
        <v>13394.720000000001</v>
      </c>
      <c r="AG24" s="340"/>
      <c r="AH24" s="192">
        <v>102</v>
      </c>
      <c r="AI24" s="182">
        <f>IF(AH24&lt;=100,E$92*AH24,IF(AH24&lt;=120,AH24*E$95,IF(AH24&lt;=140,AH24*E$96,IF(AH24&lt;=160,AH24*E$97,IF(AH24&lt;=180,AH24*E$98,"check")))))</f>
        <v>99.96</v>
      </c>
      <c r="AJ24" s="7"/>
      <c r="AK24" s="7"/>
      <c r="AL24" s="7"/>
      <c r="AM24" s="7"/>
      <c r="AN24" s="7"/>
      <c r="AO24" s="7"/>
      <c r="AP24" s="7"/>
    </row>
    <row r="25" spans="1:77" s="25" customFormat="1" ht="39.75" customHeight="1">
      <c r="A25" s="388"/>
      <c r="B25" s="89">
        <v>21952</v>
      </c>
      <c r="C25" s="64" t="s">
        <v>118</v>
      </c>
      <c r="D25" s="26" t="s">
        <v>10</v>
      </c>
      <c r="E25" s="26" t="s">
        <v>15</v>
      </c>
      <c r="F25" s="26" t="s">
        <v>14</v>
      </c>
      <c r="G25" s="27" t="s">
        <v>11</v>
      </c>
      <c r="H25" s="28" t="s">
        <v>35</v>
      </c>
      <c r="I25" s="29" t="s">
        <v>30</v>
      </c>
      <c r="J25" s="29" t="s">
        <v>51</v>
      </c>
      <c r="K25" s="9" t="s">
        <v>23</v>
      </c>
      <c r="L25" s="10" t="s">
        <v>34</v>
      </c>
      <c r="M25" s="10" t="s">
        <v>16</v>
      </c>
      <c r="N25" s="152" t="s">
        <v>12</v>
      </c>
      <c r="O25" s="155" t="s">
        <v>6</v>
      </c>
      <c r="P25" s="10" t="s">
        <v>19</v>
      </c>
      <c r="Q25" s="10" t="s">
        <v>53</v>
      </c>
      <c r="R25" s="10"/>
      <c r="S25" s="10" t="s">
        <v>13</v>
      </c>
      <c r="T25" s="10" t="s">
        <v>38</v>
      </c>
      <c r="U25" s="10" t="s">
        <v>104</v>
      </c>
      <c r="V25" s="8" t="s">
        <v>47</v>
      </c>
      <c r="W25" s="8" t="s">
        <v>63</v>
      </c>
      <c r="X25" s="8" t="s">
        <v>65</v>
      </c>
      <c r="Y25" s="9" t="s">
        <v>24</v>
      </c>
      <c r="Z25" s="11" t="s">
        <v>29</v>
      </c>
      <c r="AA25" s="8" t="s">
        <v>36</v>
      </c>
      <c r="AB25" s="136" t="s">
        <v>32</v>
      </c>
      <c r="AC25" s="156" t="s">
        <v>68</v>
      </c>
      <c r="AD25" s="12">
        <v>16890</v>
      </c>
      <c r="AE25" s="12">
        <f t="shared" si="1"/>
        <v>2656.5592518102894</v>
      </c>
      <c r="AF25" s="298">
        <v>14233.440748189711</v>
      </c>
      <c r="AG25" s="340"/>
      <c r="AH25" s="192">
        <v>98</v>
      </c>
      <c r="AI25" s="182">
        <f>IF(AH25&lt;=100,E$92*AH25,IF(AH25&lt;=120,AH25*E$95,IF(AH25&lt;=140,AH25*E$96,IF(AH25&lt;=160,AH25*E$97,IF(AH25&lt;=180,AH25*E$98,"check")))))</f>
        <v>88.2</v>
      </c>
      <c r="AJ25" s="7"/>
      <c r="AK25" s="7"/>
      <c r="AL25" s="7"/>
      <c r="AM25" s="7"/>
      <c r="AN25" s="7"/>
      <c r="AO25" s="7"/>
      <c r="AP25" s="7"/>
    </row>
    <row r="26" spans="1:77" s="25" customFormat="1" ht="39.75" customHeight="1" thickBot="1">
      <c r="A26" s="389"/>
      <c r="B26" s="95">
        <v>21992</v>
      </c>
      <c r="C26" s="96" t="s">
        <v>119</v>
      </c>
      <c r="D26" s="210" t="s">
        <v>10</v>
      </c>
      <c r="E26" s="210" t="s">
        <v>15</v>
      </c>
      <c r="F26" s="210" t="s">
        <v>14</v>
      </c>
      <c r="G26" s="211" t="s">
        <v>11</v>
      </c>
      <c r="H26" s="212" t="s">
        <v>35</v>
      </c>
      <c r="I26" s="213" t="s">
        <v>67</v>
      </c>
      <c r="J26" s="212" t="s">
        <v>51</v>
      </c>
      <c r="K26" s="137" t="s">
        <v>23</v>
      </c>
      <c r="L26" s="138" t="s">
        <v>34</v>
      </c>
      <c r="M26" s="138" t="s">
        <v>16</v>
      </c>
      <c r="N26" s="214" t="s">
        <v>12</v>
      </c>
      <c r="O26" s="215" t="s">
        <v>6</v>
      </c>
      <c r="P26" s="139" t="s">
        <v>19</v>
      </c>
      <c r="Q26" s="139" t="s">
        <v>53</v>
      </c>
      <c r="R26" s="139" t="s">
        <v>46</v>
      </c>
      <c r="S26" s="139" t="s">
        <v>13</v>
      </c>
      <c r="T26" s="139" t="s">
        <v>38</v>
      </c>
      <c r="U26" s="139" t="s">
        <v>104</v>
      </c>
      <c r="V26" s="139" t="s">
        <v>47</v>
      </c>
      <c r="W26" s="139" t="s">
        <v>63</v>
      </c>
      <c r="X26" s="139" t="s">
        <v>65</v>
      </c>
      <c r="Y26" s="137" t="s">
        <v>66</v>
      </c>
      <c r="Z26" s="140" t="s">
        <v>29</v>
      </c>
      <c r="AA26" s="139" t="s">
        <v>36</v>
      </c>
      <c r="AB26" s="216" t="s">
        <v>32</v>
      </c>
      <c r="AC26" s="217" t="s">
        <v>68</v>
      </c>
      <c r="AD26" s="218">
        <v>17290</v>
      </c>
      <c r="AE26" s="218">
        <f t="shared" si="1"/>
        <v>2719.4400000000005</v>
      </c>
      <c r="AF26" s="300">
        <v>14570.56</v>
      </c>
      <c r="AG26" s="381"/>
      <c r="AH26" s="193">
        <v>98</v>
      </c>
      <c r="AI26" s="196">
        <f>IF(AH26&lt;=100,E$92*AH26,IF(AH26&lt;=120,AH26*E$95,IF(AH26&lt;=140,AH26*E$96,IF(AH26&lt;=160,AH26*E$97,IF(AH26&lt;=180,AH26*E$98,"check")))))</f>
        <v>88.2</v>
      </c>
      <c r="AJ26" s="7"/>
      <c r="AK26" s="7"/>
      <c r="AL26" s="7"/>
      <c r="AM26" s="7"/>
      <c r="AN26" s="7"/>
      <c r="AO26" s="7"/>
      <c r="AP26" s="7"/>
    </row>
    <row r="27" spans="1:77" s="25" customFormat="1" ht="39.75" customHeight="1" thickBot="1">
      <c r="A27" s="200"/>
      <c r="B27" s="201"/>
      <c r="C27" s="202"/>
      <c r="D27" s="203"/>
      <c r="E27" s="203"/>
      <c r="F27" s="203"/>
      <c r="G27" s="204"/>
      <c r="H27" s="205"/>
      <c r="I27" s="206"/>
      <c r="J27" s="205"/>
      <c r="K27" s="19"/>
      <c r="L27" s="15"/>
      <c r="M27" s="15"/>
      <c r="N27" s="15"/>
      <c r="O27" s="15"/>
      <c r="P27" s="18"/>
      <c r="Q27" s="18"/>
      <c r="R27" s="18"/>
      <c r="S27" s="18"/>
      <c r="T27" s="18"/>
      <c r="U27" s="18"/>
      <c r="V27" s="18"/>
      <c r="W27" s="18"/>
      <c r="X27" s="18"/>
      <c r="Y27" s="19"/>
      <c r="Z27" s="16"/>
      <c r="AA27" s="18"/>
      <c r="AB27" s="207"/>
      <c r="AC27" s="16"/>
      <c r="AD27" s="17"/>
      <c r="AE27" s="17"/>
      <c r="AF27" s="302"/>
      <c r="AH27" s="208"/>
      <c r="AI27" s="209"/>
      <c r="AJ27" s="7"/>
      <c r="AK27" s="7"/>
      <c r="AL27" s="7"/>
      <c r="AM27" s="7"/>
      <c r="AN27" s="7"/>
      <c r="AO27" s="7"/>
      <c r="AP27" s="7"/>
    </row>
    <row r="28" spans="1:77" s="68" customFormat="1" ht="33.75" customHeight="1" thickBot="1">
      <c r="A28" s="170"/>
      <c r="B28" s="390" t="s">
        <v>177</v>
      </c>
      <c r="C28" s="391"/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175"/>
      <c r="AE28" s="175"/>
      <c r="AF28" s="304"/>
      <c r="AG28" s="191"/>
      <c r="AH28" s="191"/>
      <c r="AI28" s="186"/>
      <c r="AJ28" s="7"/>
      <c r="AK28" s="7"/>
      <c r="AL28" s="7"/>
      <c r="AM28" s="7"/>
      <c r="AN28" s="7"/>
      <c r="AO28" s="7"/>
      <c r="AP28" s="7"/>
    </row>
    <row r="29" spans="1:77" s="36" customFormat="1" ht="39.75" customHeight="1">
      <c r="A29" s="171"/>
      <c r="B29" s="131">
        <v>87101</v>
      </c>
      <c r="C29" s="132" t="s">
        <v>80</v>
      </c>
      <c r="D29" s="30" t="s">
        <v>2</v>
      </c>
      <c r="E29" s="31" t="s">
        <v>11</v>
      </c>
      <c r="F29" s="31" t="s">
        <v>35</v>
      </c>
      <c r="G29" s="31" t="s">
        <v>14</v>
      </c>
      <c r="H29" s="31" t="s">
        <v>30</v>
      </c>
      <c r="I29" s="31" t="s">
        <v>51</v>
      </c>
      <c r="J29" s="31" t="s">
        <v>23</v>
      </c>
      <c r="K29" s="31" t="s">
        <v>43</v>
      </c>
      <c r="L29" s="31" t="s">
        <v>17</v>
      </c>
      <c r="M29" s="31" t="s">
        <v>12</v>
      </c>
      <c r="N29" s="31" t="s">
        <v>6</v>
      </c>
      <c r="O29" s="32" t="s">
        <v>39</v>
      </c>
      <c r="P29" s="31" t="s">
        <v>19</v>
      </c>
      <c r="Q29" s="31" t="s">
        <v>13</v>
      </c>
      <c r="R29" s="31" t="s">
        <v>32</v>
      </c>
      <c r="S29" s="31"/>
      <c r="T29" s="31"/>
      <c r="U29" s="31"/>
      <c r="V29" s="31" t="s">
        <v>50</v>
      </c>
      <c r="W29" s="32"/>
      <c r="X29" s="32"/>
      <c r="Y29" s="32"/>
      <c r="Z29" s="32"/>
      <c r="AA29" s="33"/>
      <c r="AB29" s="33"/>
      <c r="AC29" s="34"/>
      <c r="AD29" s="35">
        <v>15990</v>
      </c>
      <c r="AE29" s="35">
        <f t="shared" ref="AE29:AE32" si="2">AD29-AF29</f>
        <v>1000</v>
      </c>
      <c r="AF29" s="305">
        <v>14990</v>
      </c>
      <c r="AG29" s="250"/>
      <c r="AH29" s="195">
        <v>109</v>
      </c>
      <c r="AI29" s="184">
        <f>IF(AH29&lt;=100,E$92*AH29,IF(AH29&lt;=120,AH29*E$95,IF(AH29&lt;=140,AH29*E$96,IF(AH29&lt;=160,AH29*E$97,IF(AH29&lt;=180,AH29*E$98,"check")))))</f>
        <v>106.82</v>
      </c>
      <c r="AJ29" s="7"/>
      <c r="AK29" s="7"/>
      <c r="AL29" s="7"/>
      <c r="AM29" s="7"/>
      <c r="AN29" s="7"/>
      <c r="AO29" s="7"/>
      <c r="AP29" s="7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1:77" s="36" customFormat="1" ht="39.75" hidden="1" customHeight="1">
      <c r="A30" s="171"/>
      <c r="B30" s="83">
        <v>87201</v>
      </c>
      <c r="C30" s="130" t="s">
        <v>81</v>
      </c>
      <c r="D30" s="43" t="s">
        <v>20</v>
      </c>
      <c r="E30" s="20" t="s">
        <v>11</v>
      </c>
      <c r="F30" s="20" t="s">
        <v>35</v>
      </c>
      <c r="G30" s="20" t="s">
        <v>14</v>
      </c>
      <c r="H30" s="20" t="s">
        <v>30</v>
      </c>
      <c r="I30" s="20" t="s">
        <v>51</v>
      </c>
      <c r="J30" s="20" t="s">
        <v>23</v>
      </c>
      <c r="K30" s="20" t="s">
        <v>43</v>
      </c>
      <c r="L30" s="20" t="s">
        <v>17</v>
      </c>
      <c r="M30" s="20" t="s">
        <v>12</v>
      </c>
      <c r="N30" s="20" t="s">
        <v>6</v>
      </c>
      <c r="O30" s="38" t="s">
        <v>39</v>
      </c>
      <c r="P30" s="20" t="s">
        <v>19</v>
      </c>
      <c r="Q30" s="20" t="s">
        <v>13</v>
      </c>
      <c r="R30" s="20" t="s">
        <v>32</v>
      </c>
      <c r="S30" s="20" t="s">
        <v>28</v>
      </c>
      <c r="T30" s="20" t="s">
        <v>57</v>
      </c>
      <c r="U30" s="20" t="s">
        <v>31</v>
      </c>
      <c r="V30" s="38" t="s">
        <v>86</v>
      </c>
      <c r="W30" s="38" t="s">
        <v>21</v>
      </c>
      <c r="X30" s="38" t="s">
        <v>29</v>
      </c>
      <c r="Y30" s="38" t="s">
        <v>26</v>
      </c>
      <c r="Z30" s="20" t="s">
        <v>42</v>
      </c>
      <c r="AA30" s="39" t="s">
        <v>40</v>
      </c>
      <c r="AB30" s="39" t="s">
        <v>60</v>
      </c>
      <c r="AC30" s="40" t="s">
        <v>87</v>
      </c>
      <c r="AD30" s="41">
        <v>17660</v>
      </c>
      <c r="AE30" s="41">
        <f t="shared" si="2"/>
        <v>500</v>
      </c>
      <c r="AF30" s="306">
        <v>17160</v>
      </c>
      <c r="AG30" s="251"/>
      <c r="AH30" s="192">
        <v>115</v>
      </c>
      <c r="AI30" s="182">
        <f>IF(AH30&lt;=100,E$92*AH30,IF(AH30&lt;=120,AH30*E$95,IF(AH30&lt;=140,AH30*E$96,IF(AH30&lt;=160,AH30*E$97,IF(AH30&lt;=180,AH30*E$98,"check")))))</f>
        <v>112.7</v>
      </c>
      <c r="AJ30" s="7"/>
      <c r="AK30" s="7"/>
      <c r="AL30" s="7"/>
      <c r="AM30" s="7"/>
      <c r="AN30" s="7"/>
      <c r="AO30" s="7"/>
      <c r="AP30" s="7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</row>
    <row r="31" spans="1:77" s="36" customFormat="1" ht="39.75" customHeight="1">
      <c r="A31" s="171"/>
      <c r="B31" s="83">
        <v>85751</v>
      </c>
      <c r="C31" s="130" t="s">
        <v>82</v>
      </c>
      <c r="D31" s="20" t="s">
        <v>2</v>
      </c>
      <c r="E31" s="20" t="s">
        <v>11</v>
      </c>
      <c r="F31" s="20" t="s">
        <v>35</v>
      </c>
      <c r="G31" s="20" t="s">
        <v>14</v>
      </c>
      <c r="H31" s="20" t="s">
        <v>30</v>
      </c>
      <c r="I31" s="20" t="s">
        <v>51</v>
      </c>
      <c r="J31" s="20" t="s">
        <v>23</v>
      </c>
      <c r="K31" s="20" t="s">
        <v>43</v>
      </c>
      <c r="L31" s="20" t="s">
        <v>17</v>
      </c>
      <c r="M31" s="20" t="s">
        <v>12</v>
      </c>
      <c r="N31" s="20"/>
      <c r="O31" s="38" t="s">
        <v>48</v>
      </c>
      <c r="P31" s="20" t="s">
        <v>19</v>
      </c>
      <c r="Q31" s="20" t="s">
        <v>13</v>
      </c>
      <c r="R31" s="42"/>
      <c r="S31" s="20"/>
      <c r="T31" s="20"/>
      <c r="U31" s="20"/>
      <c r="V31" s="20" t="s">
        <v>50</v>
      </c>
      <c r="W31" s="38"/>
      <c r="X31" s="38"/>
      <c r="Y31" s="38"/>
      <c r="Z31" s="38"/>
      <c r="AA31" s="38"/>
      <c r="AB31" s="38"/>
      <c r="AC31" s="38"/>
      <c r="AD31" s="41">
        <v>15990</v>
      </c>
      <c r="AE31" s="41">
        <f t="shared" si="2"/>
        <v>1000</v>
      </c>
      <c r="AF31" s="306">
        <v>14990</v>
      </c>
      <c r="AG31" s="251"/>
      <c r="AH31" s="192">
        <v>109</v>
      </c>
      <c r="AI31" s="182">
        <f>IF(AH31&lt;=100,E$92*AH31,IF(AH31&lt;=120,AH31*E$95,IF(AH31&lt;=140,AH31*E$96,IF(AH31&lt;=160,AH31*E$97,IF(AH31&lt;=180,AH31*E$98,"check")))))</f>
        <v>106.82</v>
      </c>
      <c r="AJ31" s="7"/>
      <c r="AK31" s="7"/>
      <c r="AL31" s="7"/>
      <c r="AM31" s="7"/>
      <c r="AN31" s="124"/>
      <c r="AO31" s="124"/>
      <c r="AP31" s="7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</row>
    <row r="32" spans="1:77" s="36" customFormat="1" ht="39.75" customHeight="1">
      <c r="A32" s="171"/>
      <c r="B32" s="83">
        <v>85711</v>
      </c>
      <c r="C32" s="130" t="s">
        <v>71</v>
      </c>
      <c r="D32" s="20" t="s">
        <v>2</v>
      </c>
      <c r="E32" s="20" t="s">
        <v>11</v>
      </c>
      <c r="F32" s="20" t="s">
        <v>35</v>
      </c>
      <c r="G32" s="20" t="s">
        <v>14</v>
      </c>
      <c r="H32" s="20" t="s">
        <v>30</v>
      </c>
      <c r="I32" s="20" t="s">
        <v>51</v>
      </c>
      <c r="J32" s="20" t="s">
        <v>23</v>
      </c>
      <c r="K32" s="20" t="s">
        <v>43</v>
      </c>
      <c r="L32" s="20" t="s">
        <v>17</v>
      </c>
      <c r="M32" s="20" t="s">
        <v>12</v>
      </c>
      <c r="N32" s="20" t="s">
        <v>6</v>
      </c>
      <c r="O32" s="9" t="s">
        <v>39</v>
      </c>
      <c r="P32" s="20" t="s">
        <v>19</v>
      </c>
      <c r="Q32" s="20" t="s">
        <v>13</v>
      </c>
      <c r="R32" s="42"/>
      <c r="S32" s="20" t="s">
        <v>27</v>
      </c>
      <c r="T32" s="20"/>
      <c r="U32" s="20"/>
      <c r="V32" s="20" t="s">
        <v>86</v>
      </c>
      <c r="W32" s="38" t="s">
        <v>21</v>
      </c>
      <c r="X32" s="38"/>
      <c r="Y32" s="38"/>
      <c r="Z32" s="38"/>
      <c r="AA32" s="38"/>
      <c r="AB32" s="38"/>
      <c r="AC32" s="38"/>
      <c r="AD32" s="41">
        <v>16490</v>
      </c>
      <c r="AE32" s="41">
        <f t="shared" si="2"/>
        <v>1000</v>
      </c>
      <c r="AF32" s="306">
        <v>15490</v>
      </c>
      <c r="AG32" s="251"/>
      <c r="AH32" s="192">
        <v>109</v>
      </c>
      <c r="AI32" s="182">
        <f>IF(AH32&lt;=100,E$92*AH32,IF(AH32&lt;=120,AH32*E$95,IF(AH32&lt;=140,AH32*E$96,IF(AH32&lt;=160,AH32*E$97,IF(AH32&lt;=180,AH32*E$98,"check")))))</f>
        <v>106.82</v>
      </c>
      <c r="AJ32" s="124"/>
      <c r="AK32" s="124"/>
      <c r="AL32" s="124"/>
      <c r="AM32" s="124"/>
      <c r="AN32" s="7"/>
      <c r="AO32" s="7"/>
      <c r="AP32" s="124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</row>
    <row r="33" spans="1:77" s="36" customFormat="1" ht="39.75" hidden="1" customHeight="1">
      <c r="A33" s="171"/>
      <c r="B33" s="83">
        <v>88901</v>
      </c>
      <c r="C33" s="130" t="s">
        <v>83</v>
      </c>
      <c r="D33" s="20" t="s">
        <v>20</v>
      </c>
      <c r="E33" s="20" t="s">
        <v>11</v>
      </c>
      <c r="F33" s="20" t="s">
        <v>35</v>
      </c>
      <c r="G33" s="20" t="s">
        <v>14</v>
      </c>
      <c r="H33" s="20" t="s">
        <v>30</v>
      </c>
      <c r="I33" s="20" t="s">
        <v>51</v>
      </c>
      <c r="J33" s="20" t="s">
        <v>23</v>
      </c>
      <c r="K33" s="20" t="s">
        <v>43</v>
      </c>
      <c r="L33" s="20" t="s">
        <v>17</v>
      </c>
      <c r="M33" s="20" t="s">
        <v>12</v>
      </c>
      <c r="N33" s="20" t="s">
        <v>6</v>
      </c>
      <c r="O33" s="9" t="s">
        <v>39</v>
      </c>
      <c r="P33" s="20" t="s">
        <v>19</v>
      </c>
      <c r="Q33" s="20" t="s">
        <v>13</v>
      </c>
      <c r="R33" s="42"/>
      <c r="S33" s="20" t="s">
        <v>28</v>
      </c>
      <c r="T33" s="20" t="s">
        <v>57</v>
      </c>
      <c r="U33" s="20" t="s">
        <v>31</v>
      </c>
      <c r="V33" s="20" t="s">
        <v>86</v>
      </c>
      <c r="W33" s="38" t="s">
        <v>21</v>
      </c>
      <c r="X33" s="38" t="s">
        <v>29</v>
      </c>
      <c r="Y33" s="38" t="s">
        <v>26</v>
      </c>
      <c r="Z33" s="38" t="s">
        <v>42</v>
      </c>
      <c r="AA33" s="38" t="s">
        <v>40</v>
      </c>
      <c r="AB33" s="38" t="s">
        <v>60</v>
      </c>
      <c r="AC33" s="38" t="s">
        <v>87</v>
      </c>
      <c r="AD33" s="41">
        <v>19990</v>
      </c>
      <c r="AE33" s="41">
        <f>AD33-AF33</f>
        <v>1000</v>
      </c>
      <c r="AF33" s="306">
        <v>18990</v>
      </c>
      <c r="AG33" s="251"/>
      <c r="AH33" s="192">
        <v>104</v>
      </c>
      <c r="AI33" s="182">
        <f>IF(AH33&lt;=100,E$92*AH33,IF(AH33&lt;=120,AH33*E$95,IF(AH33&lt;=140,AH33*E$96,IF(AH33&lt;=160,AH33*E$97,IF(AH33&lt;=180,AH33*E$98,"check")))))</f>
        <v>101.92</v>
      </c>
      <c r="AJ33" s="124"/>
      <c r="AK33" s="124"/>
      <c r="AL33" s="124"/>
      <c r="AM33" s="124"/>
      <c r="AN33" s="7"/>
      <c r="AO33" s="7"/>
      <c r="AP33" s="124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</row>
    <row r="34" spans="1:77" s="36" customFormat="1" ht="39.75" customHeight="1" thickBot="1">
      <c r="A34" s="171"/>
      <c r="B34" s="291">
        <v>85800</v>
      </c>
      <c r="C34" s="362" t="s">
        <v>136</v>
      </c>
      <c r="D34" s="292" t="s">
        <v>20</v>
      </c>
      <c r="E34" s="158" t="s">
        <v>11</v>
      </c>
      <c r="F34" s="158" t="s">
        <v>35</v>
      </c>
      <c r="G34" s="158" t="s">
        <v>14</v>
      </c>
      <c r="H34" s="158" t="s">
        <v>30</v>
      </c>
      <c r="I34" s="158" t="s">
        <v>51</v>
      </c>
      <c r="J34" s="158" t="s">
        <v>23</v>
      </c>
      <c r="K34" s="158" t="s">
        <v>44</v>
      </c>
      <c r="L34" s="158" t="s">
        <v>17</v>
      </c>
      <c r="M34" s="158" t="s">
        <v>41</v>
      </c>
      <c r="N34" s="158" t="s">
        <v>6</v>
      </c>
      <c r="O34" s="226" t="s">
        <v>39</v>
      </c>
      <c r="P34" s="158" t="s">
        <v>19</v>
      </c>
      <c r="Q34" s="158" t="s">
        <v>13</v>
      </c>
      <c r="R34" s="158" t="s">
        <v>144</v>
      </c>
      <c r="S34" s="158" t="s">
        <v>143</v>
      </c>
      <c r="T34" s="158" t="s">
        <v>57</v>
      </c>
      <c r="U34" s="158" t="s">
        <v>31</v>
      </c>
      <c r="V34" s="226" t="s">
        <v>86</v>
      </c>
      <c r="W34" s="226" t="s">
        <v>21</v>
      </c>
      <c r="X34" s="226" t="s">
        <v>29</v>
      </c>
      <c r="Y34" s="226" t="s">
        <v>26</v>
      </c>
      <c r="Z34" s="158" t="s">
        <v>42</v>
      </c>
      <c r="AA34" s="293" t="s">
        <v>40</v>
      </c>
      <c r="AB34" s="293" t="s">
        <v>60</v>
      </c>
      <c r="AC34" s="227" t="s">
        <v>87</v>
      </c>
      <c r="AD34" s="294">
        <v>22490</v>
      </c>
      <c r="AE34" s="294">
        <f>AD34-AF34</f>
        <v>0</v>
      </c>
      <c r="AF34" s="307">
        <v>22490</v>
      </c>
      <c r="AG34" s="252"/>
      <c r="AH34" s="193">
        <v>171</v>
      </c>
      <c r="AI34" s="196">
        <f>IF(AH34&lt;=100,E$92*AH34,IF(AH34&lt;=120,AH34*E$95,IF(AH34&lt;=140,AH34*E$96,IF(AH34&lt;=160,AH34*E$97,IF(AH34&lt;=180,AH34*E$98,"check")))))</f>
        <v>418.95000000000005</v>
      </c>
      <c r="AJ34" s="7"/>
      <c r="AK34" s="7"/>
      <c r="AL34" s="7"/>
      <c r="AM34" s="7"/>
      <c r="AN34" s="7"/>
      <c r="AO34" s="7"/>
      <c r="AP34" s="7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</row>
    <row r="35" spans="1:77" s="13" customFormat="1" ht="39.75" customHeight="1" thickBot="1">
      <c r="A35" s="46"/>
      <c r="B35" s="107"/>
      <c r="C35" s="108"/>
      <c r="D35" s="10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10"/>
      <c r="P35" s="70"/>
      <c r="Q35" s="70"/>
      <c r="R35" s="70"/>
      <c r="S35" s="70"/>
      <c r="T35" s="70"/>
      <c r="U35" s="70"/>
      <c r="V35" s="110"/>
      <c r="W35" s="110"/>
      <c r="X35" s="110"/>
      <c r="Y35" s="110"/>
      <c r="Z35" s="70"/>
      <c r="AA35" s="70"/>
      <c r="AB35" s="70"/>
      <c r="AC35" s="110"/>
      <c r="AD35" s="17"/>
      <c r="AE35" s="17"/>
      <c r="AF35" s="302"/>
      <c r="AH35" s="190"/>
      <c r="AI35" s="185"/>
    </row>
    <row r="36" spans="1:77" s="68" customFormat="1" ht="33.75" customHeight="1" thickBot="1">
      <c r="A36" s="170"/>
      <c r="B36" s="390" t="s">
        <v>178</v>
      </c>
      <c r="C36" s="391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  <c r="X36" s="391"/>
      <c r="Y36" s="391"/>
      <c r="Z36" s="391"/>
      <c r="AA36" s="391"/>
      <c r="AB36" s="391"/>
      <c r="AC36" s="391"/>
      <c r="AD36" s="175"/>
      <c r="AE36" s="175"/>
      <c r="AF36" s="304"/>
      <c r="AG36" s="175"/>
      <c r="AH36" s="191"/>
      <c r="AI36" s="230"/>
      <c r="AJ36" s="173"/>
      <c r="AK36" s="173"/>
      <c r="AL36" s="173"/>
      <c r="AM36" s="77"/>
      <c r="AN36" s="77"/>
      <c r="AO36" s="77"/>
      <c r="AP36" s="77"/>
      <c r="AQ36" s="77"/>
      <c r="AR36" s="77"/>
      <c r="AS36" s="77"/>
      <c r="AT36" s="77"/>
      <c r="AU36" s="77"/>
      <c r="AV36" s="77"/>
    </row>
    <row r="37" spans="1:77" s="46" customFormat="1" ht="31.5">
      <c r="B37" s="354">
        <v>85101</v>
      </c>
      <c r="C37" s="359" t="s">
        <v>137</v>
      </c>
      <c r="D37" s="30" t="s">
        <v>2</v>
      </c>
      <c r="E37" s="31" t="s">
        <v>11</v>
      </c>
      <c r="F37" s="31" t="s">
        <v>35</v>
      </c>
      <c r="G37" s="31" t="s">
        <v>14</v>
      </c>
      <c r="H37" s="31" t="s">
        <v>30</v>
      </c>
      <c r="I37" s="31" t="s">
        <v>51</v>
      </c>
      <c r="J37" s="31" t="s">
        <v>23</v>
      </c>
      <c r="K37" s="31" t="s">
        <v>43</v>
      </c>
      <c r="L37" s="31" t="s">
        <v>17</v>
      </c>
      <c r="M37" s="31" t="s">
        <v>12</v>
      </c>
      <c r="N37" s="31" t="s">
        <v>6</v>
      </c>
      <c r="O37" s="32" t="s">
        <v>48</v>
      </c>
      <c r="P37" s="31" t="s">
        <v>19</v>
      </c>
      <c r="Q37" s="31" t="s">
        <v>13</v>
      </c>
      <c r="R37" s="31"/>
      <c r="S37" s="31"/>
      <c r="T37" s="31" t="s">
        <v>57</v>
      </c>
      <c r="U37" s="31"/>
      <c r="V37" s="32" t="s">
        <v>86</v>
      </c>
      <c r="W37" s="32"/>
      <c r="X37" s="32"/>
      <c r="Y37" s="32"/>
      <c r="Z37" s="32"/>
      <c r="AA37" s="355"/>
      <c r="AB37" s="355"/>
      <c r="AC37" s="34"/>
      <c r="AD37" s="356">
        <v>15290</v>
      </c>
      <c r="AE37" s="356">
        <f t="shared" ref="AE37:AE49" si="3">AD37-AF37</f>
        <v>1500</v>
      </c>
      <c r="AF37" s="357">
        <v>13790</v>
      </c>
      <c r="AG37" s="382"/>
      <c r="AH37" s="197">
        <v>138</v>
      </c>
      <c r="AI37" s="198">
        <f>IF(AH37&lt;=100,E$92*AH37,IF(AH37&lt;=120,AH37*E$95,IF(AH37&lt;=140,AH37*E$96,IF(AH37&lt;=160,AH37*E$97,IF(AH37&lt;=180,AH37*E$98,"check")))))</f>
        <v>165.6</v>
      </c>
      <c r="AJ37" s="125"/>
      <c r="AK37" s="125"/>
      <c r="AL37" s="125"/>
      <c r="AM37" s="125"/>
      <c r="AN37" s="125"/>
      <c r="AO37" s="125"/>
      <c r="AP37" s="125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</row>
    <row r="38" spans="1:77" s="46" customFormat="1" ht="39.75" customHeight="1">
      <c r="B38" s="99">
        <v>85251</v>
      </c>
      <c r="C38" s="86" t="s">
        <v>138</v>
      </c>
      <c r="D38" s="37" t="s">
        <v>2</v>
      </c>
      <c r="E38" s="20" t="s">
        <v>11</v>
      </c>
      <c r="F38" s="20" t="s">
        <v>35</v>
      </c>
      <c r="G38" s="20" t="s">
        <v>14</v>
      </c>
      <c r="H38" s="20" t="s">
        <v>30</v>
      </c>
      <c r="I38" s="20" t="s">
        <v>51</v>
      </c>
      <c r="J38" s="20" t="s">
        <v>23</v>
      </c>
      <c r="K38" s="20" t="s">
        <v>43</v>
      </c>
      <c r="L38" s="20" t="s">
        <v>16</v>
      </c>
      <c r="M38" s="20" t="s">
        <v>12</v>
      </c>
      <c r="N38" s="20" t="s">
        <v>6</v>
      </c>
      <c r="O38" s="38" t="s">
        <v>39</v>
      </c>
      <c r="P38" s="20" t="s">
        <v>19</v>
      </c>
      <c r="Q38" s="20" t="s">
        <v>13</v>
      </c>
      <c r="R38" s="20" t="s">
        <v>32</v>
      </c>
      <c r="S38" s="20" t="s">
        <v>27</v>
      </c>
      <c r="T38" s="20" t="s">
        <v>57</v>
      </c>
      <c r="U38" s="20"/>
      <c r="V38" s="38" t="s">
        <v>86</v>
      </c>
      <c r="W38" s="38" t="s">
        <v>21</v>
      </c>
      <c r="X38" s="38" t="s">
        <v>29</v>
      </c>
      <c r="Y38" s="38"/>
      <c r="Z38" s="38"/>
      <c r="AA38" s="47"/>
      <c r="AB38" s="47"/>
      <c r="AC38" s="40"/>
      <c r="AD38" s="45">
        <v>15790</v>
      </c>
      <c r="AE38" s="45">
        <f t="shared" si="3"/>
        <v>1500</v>
      </c>
      <c r="AF38" s="308">
        <v>14290</v>
      </c>
      <c r="AG38" s="383"/>
      <c r="AH38" s="199">
        <v>138</v>
      </c>
      <c r="AI38" s="187">
        <f>IF(AH38&lt;=100,E$92*AH38,IF(AH38&lt;=120,AH38*E$95,IF(AH38&lt;=140,AH38*E$96,IF(AH38&lt;=160,AH38*E$97,IF(AH38&lt;=180,AH38*E$98,"check")))))</f>
        <v>165.6</v>
      </c>
      <c r="AJ38" s="125"/>
      <c r="AK38" s="125"/>
      <c r="AL38" s="125"/>
      <c r="AM38" s="125"/>
      <c r="AN38" s="125"/>
      <c r="AO38" s="125"/>
      <c r="AP38" s="125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</row>
    <row r="39" spans="1:77" s="46" customFormat="1" ht="39.75" customHeight="1">
      <c r="B39" s="85" t="s">
        <v>176</v>
      </c>
      <c r="C39" s="86" t="s">
        <v>139</v>
      </c>
      <c r="D39" s="43" t="s">
        <v>20</v>
      </c>
      <c r="E39" s="20" t="s">
        <v>11</v>
      </c>
      <c r="F39" s="20" t="s">
        <v>35</v>
      </c>
      <c r="G39" s="20" t="s">
        <v>14</v>
      </c>
      <c r="H39" s="20" t="s">
        <v>37</v>
      </c>
      <c r="I39" s="20" t="s">
        <v>51</v>
      </c>
      <c r="J39" s="20" t="s">
        <v>23</v>
      </c>
      <c r="K39" s="20" t="s">
        <v>43</v>
      </c>
      <c r="L39" s="20" t="s">
        <v>16</v>
      </c>
      <c r="M39" s="20" t="s">
        <v>12</v>
      </c>
      <c r="N39" s="20" t="s">
        <v>6</v>
      </c>
      <c r="O39" s="38" t="s">
        <v>39</v>
      </c>
      <c r="P39" s="20" t="s">
        <v>19</v>
      </c>
      <c r="Q39" s="20" t="s">
        <v>13</v>
      </c>
      <c r="R39" s="20"/>
      <c r="S39" s="20" t="s">
        <v>27</v>
      </c>
      <c r="T39" s="20" t="s">
        <v>57</v>
      </c>
      <c r="U39" s="20" t="s">
        <v>31</v>
      </c>
      <c r="V39" s="38" t="s">
        <v>86</v>
      </c>
      <c r="W39" s="38" t="s">
        <v>21</v>
      </c>
      <c r="X39" s="38" t="s">
        <v>29</v>
      </c>
      <c r="Y39" s="38" t="s">
        <v>26</v>
      </c>
      <c r="Z39" s="20" t="s">
        <v>42</v>
      </c>
      <c r="AA39" s="39" t="s">
        <v>40</v>
      </c>
      <c r="AB39" s="39"/>
      <c r="AC39" s="40"/>
      <c r="AD39" s="41">
        <v>17090</v>
      </c>
      <c r="AE39" s="45">
        <f t="shared" si="3"/>
        <v>1500</v>
      </c>
      <c r="AF39" s="308">
        <v>15590</v>
      </c>
      <c r="AG39" s="383"/>
      <c r="AH39" s="199">
        <v>138</v>
      </c>
      <c r="AI39" s="187">
        <f>IF(AH39&lt;=100,E$92*AH39,IF(AH39&lt;=120,AH39*E$95,IF(AH39&lt;=140,AH39*E$96,IF(AH39&lt;=160,AH39*E$97,IF(AH39&lt;=180,AH39*E$98,"check")))))</f>
        <v>165.6</v>
      </c>
      <c r="AJ39" s="121"/>
      <c r="AK39" s="122"/>
      <c r="AL39" s="122"/>
      <c r="AM39" s="122"/>
      <c r="AN39" s="122"/>
      <c r="AO39" s="122"/>
      <c r="AP39" s="122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</row>
    <row r="40" spans="1:77" s="46" customFormat="1" ht="39.75" customHeight="1">
      <c r="B40" s="99">
        <v>88101</v>
      </c>
      <c r="C40" s="100" t="s">
        <v>78</v>
      </c>
      <c r="D40" s="37" t="s">
        <v>2</v>
      </c>
      <c r="E40" s="20" t="s">
        <v>11</v>
      </c>
      <c r="F40" s="20" t="s">
        <v>35</v>
      </c>
      <c r="G40" s="20" t="s">
        <v>14</v>
      </c>
      <c r="H40" s="20" t="s">
        <v>30</v>
      </c>
      <c r="I40" s="20" t="s">
        <v>51</v>
      </c>
      <c r="J40" s="20" t="s">
        <v>23</v>
      </c>
      <c r="K40" s="20" t="s">
        <v>43</v>
      </c>
      <c r="L40" s="20" t="s">
        <v>16</v>
      </c>
      <c r="M40" s="20" t="s">
        <v>12</v>
      </c>
      <c r="N40" s="20" t="s">
        <v>6</v>
      </c>
      <c r="O40" s="38" t="s">
        <v>39</v>
      </c>
      <c r="P40" s="20" t="s">
        <v>19</v>
      </c>
      <c r="Q40" s="20" t="s">
        <v>13</v>
      </c>
      <c r="R40" s="20" t="s">
        <v>32</v>
      </c>
      <c r="S40" s="20" t="s">
        <v>27</v>
      </c>
      <c r="T40" s="20" t="s">
        <v>57</v>
      </c>
      <c r="U40" s="20"/>
      <c r="V40" s="38" t="s">
        <v>86</v>
      </c>
      <c r="W40" s="38" t="s">
        <v>21</v>
      </c>
      <c r="X40" s="38"/>
      <c r="Y40" s="38"/>
      <c r="Z40" s="38"/>
      <c r="AA40" s="47"/>
      <c r="AB40" s="47"/>
      <c r="AC40" s="40"/>
      <c r="AD40" s="45">
        <v>17290</v>
      </c>
      <c r="AE40" s="45">
        <f t="shared" si="3"/>
        <v>1800</v>
      </c>
      <c r="AF40" s="308">
        <v>15490</v>
      </c>
      <c r="AG40" s="383"/>
      <c r="AH40" s="199">
        <v>115</v>
      </c>
      <c r="AI40" s="187">
        <f>IF(AH40&lt;=100,E$92*AH40,IF(AH40&lt;=120,AH40*E$95,IF(AH40&lt;=140,AH40*E$96,IF(AH40&lt;=160,AH40*E$97,IF(AH40&lt;=180,AH40*E$98,"check")))))</f>
        <v>112.7</v>
      </c>
      <c r="AJ40" s="125"/>
      <c r="AK40" s="125"/>
      <c r="AL40" s="125"/>
      <c r="AM40" s="125"/>
      <c r="AN40" s="125"/>
      <c r="AO40" s="125"/>
      <c r="AP40" s="125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</row>
    <row r="41" spans="1:77" s="46" customFormat="1" ht="39.75" customHeight="1">
      <c r="B41" s="89">
        <v>88201</v>
      </c>
      <c r="C41" s="84" t="s">
        <v>77</v>
      </c>
      <c r="D41" s="43" t="s">
        <v>20</v>
      </c>
      <c r="E41" s="20" t="s">
        <v>11</v>
      </c>
      <c r="F41" s="20" t="s">
        <v>35</v>
      </c>
      <c r="G41" s="20" t="s">
        <v>14</v>
      </c>
      <c r="H41" s="20" t="s">
        <v>30</v>
      </c>
      <c r="I41" s="20" t="s">
        <v>51</v>
      </c>
      <c r="J41" s="20" t="s">
        <v>23</v>
      </c>
      <c r="K41" s="20" t="s">
        <v>43</v>
      </c>
      <c r="L41" s="20" t="s">
        <v>16</v>
      </c>
      <c r="M41" s="20" t="s">
        <v>12</v>
      </c>
      <c r="N41" s="20" t="s">
        <v>6</v>
      </c>
      <c r="O41" s="38" t="s">
        <v>39</v>
      </c>
      <c r="P41" s="20" t="s">
        <v>19</v>
      </c>
      <c r="Q41" s="20" t="s">
        <v>13</v>
      </c>
      <c r="R41" s="20" t="s">
        <v>32</v>
      </c>
      <c r="S41" s="20" t="s">
        <v>28</v>
      </c>
      <c r="T41" s="20" t="s">
        <v>57</v>
      </c>
      <c r="U41" s="20" t="s">
        <v>31</v>
      </c>
      <c r="V41" s="38" t="s">
        <v>86</v>
      </c>
      <c r="W41" s="38" t="s">
        <v>21</v>
      </c>
      <c r="X41" s="38" t="s">
        <v>29</v>
      </c>
      <c r="Y41" s="38" t="s">
        <v>26</v>
      </c>
      <c r="Z41" s="20" t="s">
        <v>42</v>
      </c>
      <c r="AA41" s="39" t="s">
        <v>40</v>
      </c>
      <c r="AB41" s="39" t="s">
        <v>60</v>
      </c>
      <c r="AC41" s="40" t="s">
        <v>87</v>
      </c>
      <c r="AD41" s="41">
        <v>17660</v>
      </c>
      <c r="AE41" s="45">
        <f t="shared" si="3"/>
        <v>0</v>
      </c>
      <c r="AF41" s="308">
        <v>17660</v>
      </c>
      <c r="AG41" s="383"/>
      <c r="AH41" s="199">
        <v>115</v>
      </c>
      <c r="AI41" s="187">
        <f>IF(AH41&lt;=100,E$92*AH41,IF(AH41&lt;=120,AH41*E$95,IF(AH41&lt;=140,AH41*E$96,IF(AH41&lt;=160,AH41*E$97,IF(AH41&lt;=180,AH41*E$98,"check")))))</f>
        <v>112.7</v>
      </c>
      <c r="AJ41" s="125"/>
      <c r="AK41" s="125"/>
      <c r="AL41" s="125"/>
      <c r="AM41" s="125"/>
      <c r="AN41" s="7"/>
      <c r="AO41" s="7"/>
      <c r="AP41" s="125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</row>
    <row r="42" spans="1:77" s="46" customFormat="1" ht="39.75" customHeight="1">
      <c r="B42" s="91">
        <v>85301</v>
      </c>
      <c r="C42" s="360" t="s">
        <v>84</v>
      </c>
      <c r="D42" s="37" t="s">
        <v>2</v>
      </c>
      <c r="E42" s="20" t="s">
        <v>11</v>
      </c>
      <c r="F42" s="20" t="s">
        <v>35</v>
      </c>
      <c r="G42" s="20" t="s">
        <v>14</v>
      </c>
      <c r="H42" s="20" t="s">
        <v>30</v>
      </c>
      <c r="I42" s="20" t="s">
        <v>51</v>
      </c>
      <c r="J42" s="20" t="s">
        <v>23</v>
      </c>
      <c r="K42" s="20" t="s">
        <v>43</v>
      </c>
      <c r="L42" s="44" t="s">
        <v>17</v>
      </c>
      <c r="M42" s="20" t="s">
        <v>12</v>
      </c>
      <c r="N42" s="20"/>
      <c r="O42" s="38" t="s">
        <v>48</v>
      </c>
      <c r="P42" s="20" t="s">
        <v>19</v>
      </c>
      <c r="Q42" s="20" t="s">
        <v>13</v>
      </c>
      <c r="R42" s="20"/>
      <c r="S42" s="20"/>
      <c r="T42" s="20" t="s">
        <v>57</v>
      </c>
      <c r="U42" s="20"/>
      <c r="V42" s="38" t="s">
        <v>50</v>
      </c>
      <c r="W42" s="38"/>
      <c r="X42" s="38"/>
      <c r="Y42" s="38"/>
      <c r="Z42" s="38"/>
      <c r="AA42" s="47"/>
      <c r="AB42" s="47"/>
      <c r="AC42" s="40"/>
      <c r="AD42" s="41">
        <v>17590</v>
      </c>
      <c r="AE42" s="45">
        <f t="shared" si="3"/>
        <v>2100</v>
      </c>
      <c r="AF42" s="308">
        <v>15490</v>
      </c>
      <c r="AG42" s="383"/>
      <c r="AH42" s="199">
        <v>109</v>
      </c>
      <c r="AI42" s="187">
        <f>IF(AH42&lt;=100,E$92*AH42,IF(AH42&lt;=120,AH42*E$95,IF(AH42&lt;=140,AH42*E$96,IF(AH42&lt;=160,AH42*E$97,IF(AH42&lt;=180,AH42*E$98,"check")))))</f>
        <v>106.82</v>
      </c>
      <c r="AJ42" s="7"/>
      <c r="AK42" s="7"/>
      <c r="AL42" s="7"/>
      <c r="AM42" s="7"/>
      <c r="AN42" s="122"/>
      <c r="AO42" s="122"/>
      <c r="AP42" s="7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</row>
    <row r="43" spans="1:77" s="46" customFormat="1" ht="39.75" customHeight="1">
      <c r="B43" s="90">
        <v>88501</v>
      </c>
      <c r="C43" s="84" t="s">
        <v>72</v>
      </c>
      <c r="D43" s="37" t="s">
        <v>2</v>
      </c>
      <c r="E43" s="20" t="s">
        <v>11</v>
      </c>
      <c r="F43" s="20" t="s">
        <v>35</v>
      </c>
      <c r="G43" s="20" t="s">
        <v>14</v>
      </c>
      <c r="H43" s="20" t="s">
        <v>30</v>
      </c>
      <c r="I43" s="20" t="s">
        <v>51</v>
      </c>
      <c r="J43" s="20" t="s">
        <v>23</v>
      </c>
      <c r="K43" s="20" t="s">
        <v>43</v>
      </c>
      <c r="L43" s="20" t="s">
        <v>16</v>
      </c>
      <c r="M43" s="20" t="s">
        <v>12</v>
      </c>
      <c r="N43" s="20" t="s">
        <v>6</v>
      </c>
      <c r="O43" s="38" t="s">
        <v>39</v>
      </c>
      <c r="P43" s="20" t="s">
        <v>19</v>
      </c>
      <c r="Q43" s="20" t="s">
        <v>13</v>
      </c>
      <c r="R43" s="20"/>
      <c r="S43" s="20" t="s">
        <v>27</v>
      </c>
      <c r="T43" s="20" t="s">
        <v>57</v>
      </c>
      <c r="U43" s="20"/>
      <c r="V43" s="38" t="s">
        <v>86</v>
      </c>
      <c r="W43" s="38" t="s">
        <v>21</v>
      </c>
      <c r="X43" s="38"/>
      <c r="Y43" s="38"/>
      <c r="Z43" s="38"/>
      <c r="AA43" s="47"/>
      <c r="AB43" s="47"/>
      <c r="AC43" s="40"/>
      <c r="AD43" s="41">
        <v>17660</v>
      </c>
      <c r="AE43" s="45">
        <f t="shared" si="3"/>
        <v>1670</v>
      </c>
      <c r="AF43" s="308">
        <v>15990</v>
      </c>
      <c r="AG43" s="383"/>
      <c r="AH43" s="199">
        <v>109</v>
      </c>
      <c r="AI43" s="187">
        <f>IF(AH43&lt;=100,E$92*AH43,IF(AH43&lt;=120,AH43*E$95,IF(AH43&lt;=140,AH43*E$96,IF(AH43&lt;=160,AH43*E$97,IF(AH43&lt;=180,AH43*E$98,"check")))))</f>
        <v>106.82</v>
      </c>
      <c r="AJ43" s="121"/>
      <c r="AK43" s="122"/>
      <c r="AL43" s="122"/>
      <c r="AM43" s="122"/>
      <c r="AN43" s="122"/>
      <c r="AO43" s="122"/>
      <c r="AP43" s="122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</row>
    <row r="44" spans="1:77" s="46" customFormat="1" ht="39.75" customHeight="1">
      <c r="B44" s="90">
        <v>85951</v>
      </c>
      <c r="C44" s="84" t="s">
        <v>73</v>
      </c>
      <c r="D44" s="43" t="s">
        <v>20</v>
      </c>
      <c r="E44" s="20" t="s">
        <v>11</v>
      </c>
      <c r="F44" s="20" t="s">
        <v>35</v>
      </c>
      <c r="G44" s="20" t="s">
        <v>14</v>
      </c>
      <c r="H44" s="20" t="s">
        <v>37</v>
      </c>
      <c r="I44" s="20" t="s">
        <v>51</v>
      </c>
      <c r="J44" s="20" t="s">
        <v>23</v>
      </c>
      <c r="K44" s="20" t="s">
        <v>43</v>
      </c>
      <c r="L44" s="20" t="s">
        <v>16</v>
      </c>
      <c r="M44" s="20" t="s">
        <v>12</v>
      </c>
      <c r="N44" s="20" t="s">
        <v>6</v>
      </c>
      <c r="O44" s="38" t="s">
        <v>39</v>
      </c>
      <c r="P44" s="20" t="s">
        <v>19</v>
      </c>
      <c r="Q44" s="20" t="s">
        <v>13</v>
      </c>
      <c r="R44" s="20"/>
      <c r="S44" s="20" t="s">
        <v>27</v>
      </c>
      <c r="T44" s="20" t="s">
        <v>57</v>
      </c>
      <c r="U44" s="20" t="s">
        <v>31</v>
      </c>
      <c r="V44" s="38" t="s">
        <v>86</v>
      </c>
      <c r="W44" s="38" t="s">
        <v>21</v>
      </c>
      <c r="X44" s="38" t="s">
        <v>29</v>
      </c>
      <c r="Y44" s="38" t="s">
        <v>26</v>
      </c>
      <c r="Z44" s="20" t="s">
        <v>42</v>
      </c>
      <c r="AA44" s="39" t="s">
        <v>40</v>
      </c>
      <c r="AB44" s="39"/>
      <c r="AC44" s="40"/>
      <c r="AD44" s="41">
        <v>17660</v>
      </c>
      <c r="AE44" s="45">
        <f t="shared" si="3"/>
        <v>370</v>
      </c>
      <c r="AF44" s="308">
        <v>17290</v>
      </c>
      <c r="AG44" s="383"/>
      <c r="AH44" s="199">
        <v>109</v>
      </c>
      <c r="AI44" s="187">
        <f>IF(AH44&lt;=100,E$92*AH44,IF(AH44&lt;=120,AH44*E$95,IF(AH44&lt;=140,AH44*E$96,IF(AH44&lt;=160,AH44*E$97,IF(AH44&lt;=180,AH44*E$98,"check")))))</f>
        <v>106.82</v>
      </c>
      <c r="AJ44" s="121"/>
      <c r="AK44" s="122"/>
      <c r="AL44" s="122"/>
      <c r="AM44" s="122"/>
      <c r="AN44" s="122"/>
      <c r="AO44" s="122"/>
      <c r="AP44" s="122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</row>
    <row r="45" spans="1:77" s="46" customFormat="1" ht="39.75" customHeight="1">
      <c r="B45" s="87">
        <v>85511</v>
      </c>
      <c r="C45" s="361" t="s">
        <v>93</v>
      </c>
      <c r="D45" s="37" t="s">
        <v>2</v>
      </c>
      <c r="E45" s="20" t="s">
        <v>11</v>
      </c>
      <c r="F45" s="20" t="s">
        <v>35</v>
      </c>
      <c r="G45" s="20" t="s">
        <v>14</v>
      </c>
      <c r="H45" s="20" t="s">
        <v>30</v>
      </c>
      <c r="I45" s="20" t="s">
        <v>51</v>
      </c>
      <c r="J45" s="20" t="s">
        <v>23</v>
      </c>
      <c r="K45" s="20" t="s">
        <v>43</v>
      </c>
      <c r="L45" s="48" t="s">
        <v>16</v>
      </c>
      <c r="M45" s="20" t="s">
        <v>12</v>
      </c>
      <c r="N45" s="20"/>
      <c r="O45" s="38" t="s">
        <v>48</v>
      </c>
      <c r="P45" s="20" t="s">
        <v>19</v>
      </c>
      <c r="Q45" s="20" t="s">
        <v>13</v>
      </c>
      <c r="R45" s="20"/>
      <c r="S45" s="20"/>
      <c r="T45" s="20" t="s">
        <v>57</v>
      </c>
      <c r="U45" s="20"/>
      <c r="V45" s="38" t="s">
        <v>86</v>
      </c>
      <c r="W45" s="38"/>
      <c r="X45" s="38"/>
      <c r="Y45" s="38"/>
      <c r="Z45" s="38"/>
      <c r="AA45" s="47"/>
      <c r="AB45" s="47"/>
      <c r="AC45" s="40"/>
      <c r="AD45" s="41">
        <v>17660</v>
      </c>
      <c r="AE45" s="45">
        <f t="shared" si="3"/>
        <v>1270</v>
      </c>
      <c r="AF45" s="308">
        <v>16390</v>
      </c>
      <c r="AG45" s="383"/>
      <c r="AH45" s="199">
        <v>104</v>
      </c>
      <c r="AI45" s="187">
        <f>IF(AH45&lt;=100,E$92*AH45,IF(AH45&lt;=120,AH45*E$95,IF(AH45&lt;=140,AH45*E$96,IF(AH45&lt;=160,AH45*E$97,IF(AH45&lt;=180,AH45*E$98,"check")))))</f>
        <v>101.92</v>
      </c>
      <c r="AJ45" s="121"/>
      <c r="AK45" s="122"/>
      <c r="AL45" s="122"/>
      <c r="AM45" s="122"/>
      <c r="AN45" s="122"/>
      <c r="AO45" s="122"/>
      <c r="AP45" s="122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</row>
    <row r="46" spans="1:77" s="46" customFormat="1" ht="39.75" customHeight="1">
      <c r="B46" s="90">
        <v>85901</v>
      </c>
      <c r="C46" s="84" t="s">
        <v>140</v>
      </c>
      <c r="D46" s="37" t="s">
        <v>2</v>
      </c>
      <c r="E46" s="20" t="s">
        <v>11</v>
      </c>
      <c r="F46" s="20" t="s">
        <v>35</v>
      </c>
      <c r="G46" s="20" t="s">
        <v>14</v>
      </c>
      <c r="H46" s="20" t="s">
        <v>30</v>
      </c>
      <c r="I46" s="20" t="s">
        <v>51</v>
      </c>
      <c r="J46" s="20" t="s">
        <v>23</v>
      </c>
      <c r="K46" s="20" t="s">
        <v>43</v>
      </c>
      <c r="L46" s="20" t="s">
        <v>16</v>
      </c>
      <c r="M46" s="20" t="s">
        <v>12</v>
      </c>
      <c r="N46" s="20" t="s">
        <v>6</v>
      </c>
      <c r="O46" s="38" t="s">
        <v>39</v>
      </c>
      <c r="P46" s="20" t="s">
        <v>19</v>
      </c>
      <c r="Q46" s="20" t="s">
        <v>13</v>
      </c>
      <c r="R46" s="20"/>
      <c r="S46" s="20" t="s">
        <v>27</v>
      </c>
      <c r="T46" s="20" t="s">
        <v>57</v>
      </c>
      <c r="U46" s="20"/>
      <c r="V46" s="38" t="s">
        <v>86</v>
      </c>
      <c r="W46" s="38" t="s">
        <v>21</v>
      </c>
      <c r="X46" s="38" t="s">
        <v>29</v>
      </c>
      <c r="Y46" s="38"/>
      <c r="Z46" s="38"/>
      <c r="AA46" s="47"/>
      <c r="AB46" s="47"/>
      <c r="AC46" s="40"/>
      <c r="AD46" s="41">
        <v>17660</v>
      </c>
      <c r="AE46" s="45">
        <f t="shared" si="3"/>
        <v>670</v>
      </c>
      <c r="AF46" s="308">
        <v>16990</v>
      </c>
      <c r="AG46" s="383"/>
      <c r="AH46" s="199">
        <v>104</v>
      </c>
      <c r="AI46" s="187">
        <f>IF(AH46&lt;=100,E$92*AH46,IF(AH46&lt;=120,AH46*E$95,IF(AH46&lt;=140,AH46*E$96,IF(AH46&lt;=160,AH46*E$97,IF(AH46&lt;=180,AH46*E$98,"check")))))</f>
        <v>101.92</v>
      </c>
      <c r="AJ46" s="121"/>
      <c r="AK46" s="122"/>
      <c r="AL46" s="122"/>
      <c r="AM46" s="122"/>
      <c r="AN46" s="122"/>
      <c r="AO46" s="122"/>
      <c r="AP46" s="122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</row>
    <row r="47" spans="1:77" s="46" customFormat="1" ht="39.75" customHeight="1">
      <c r="B47" s="90">
        <v>88601</v>
      </c>
      <c r="C47" s="130" t="s">
        <v>85</v>
      </c>
      <c r="D47" s="43" t="s">
        <v>20</v>
      </c>
      <c r="E47" s="20" t="s">
        <v>11</v>
      </c>
      <c r="F47" s="20" t="s">
        <v>35</v>
      </c>
      <c r="G47" s="20" t="s">
        <v>14</v>
      </c>
      <c r="H47" s="20" t="s">
        <v>30</v>
      </c>
      <c r="I47" s="20" t="s">
        <v>51</v>
      </c>
      <c r="J47" s="20" t="s">
        <v>23</v>
      </c>
      <c r="K47" s="20" t="s">
        <v>43</v>
      </c>
      <c r="L47" s="20" t="s">
        <v>16</v>
      </c>
      <c r="M47" s="20" t="s">
        <v>12</v>
      </c>
      <c r="N47" s="20" t="s">
        <v>6</v>
      </c>
      <c r="O47" s="38" t="s">
        <v>39</v>
      </c>
      <c r="P47" s="20" t="s">
        <v>19</v>
      </c>
      <c r="Q47" s="20" t="s">
        <v>13</v>
      </c>
      <c r="R47" s="20"/>
      <c r="S47" s="20" t="s">
        <v>28</v>
      </c>
      <c r="T47" s="20" t="s">
        <v>57</v>
      </c>
      <c r="U47" s="20" t="s">
        <v>31</v>
      </c>
      <c r="V47" s="38" t="s">
        <v>86</v>
      </c>
      <c r="W47" s="38" t="s">
        <v>21</v>
      </c>
      <c r="X47" s="38" t="s">
        <v>29</v>
      </c>
      <c r="Y47" s="38" t="s">
        <v>26</v>
      </c>
      <c r="Z47" s="20" t="s">
        <v>42</v>
      </c>
      <c r="AA47" s="39" t="s">
        <v>40</v>
      </c>
      <c r="AB47" s="39" t="s">
        <v>60</v>
      </c>
      <c r="AC47" s="40" t="s">
        <v>87</v>
      </c>
      <c r="AD47" s="45">
        <v>21290</v>
      </c>
      <c r="AE47" s="45">
        <f t="shared" si="3"/>
        <v>1800</v>
      </c>
      <c r="AF47" s="308">
        <v>19490</v>
      </c>
      <c r="AG47" s="383"/>
      <c r="AH47" s="199">
        <v>104</v>
      </c>
      <c r="AI47" s="187">
        <f>IF(AH47&lt;=100,E$92*AH47,IF(AH47&lt;=120,AH47*E$95,IF(AH47&lt;=140,AH47*E$96,IF(AH47&lt;=160,AH47*E$97,IF(AH47&lt;=180,AH47*E$98,"check")))))</f>
        <v>101.92</v>
      </c>
      <c r="AJ47" s="121"/>
      <c r="AK47" s="122"/>
      <c r="AL47" s="122"/>
      <c r="AM47" s="122"/>
      <c r="AN47" s="122"/>
      <c r="AO47" s="122"/>
      <c r="AP47" s="122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</row>
    <row r="48" spans="1:77" s="46" customFormat="1" ht="39.75" customHeight="1">
      <c r="B48" s="90">
        <v>85991</v>
      </c>
      <c r="C48" s="86" t="s">
        <v>142</v>
      </c>
      <c r="D48" s="43" t="s">
        <v>2</v>
      </c>
      <c r="E48" s="20" t="s">
        <v>11</v>
      </c>
      <c r="F48" s="20" t="s">
        <v>35</v>
      </c>
      <c r="G48" s="20" t="s">
        <v>14</v>
      </c>
      <c r="H48" s="20" t="s">
        <v>30</v>
      </c>
      <c r="I48" s="20" t="s">
        <v>51</v>
      </c>
      <c r="J48" s="20" t="s">
        <v>23</v>
      </c>
      <c r="K48" s="20" t="s">
        <v>43</v>
      </c>
      <c r="L48" s="20" t="s">
        <v>16</v>
      </c>
      <c r="M48" s="20" t="s">
        <v>12</v>
      </c>
      <c r="N48" s="20" t="s">
        <v>6</v>
      </c>
      <c r="O48" s="38" t="s">
        <v>39</v>
      </c>
      <c r="P48" s="20" t="s">
        <v>19</v>
      </c>
      <c r="Q48" s="20" t="s">
        <v>13</v>
      </c>
      <c r="R48" s="20"/>
      <c r="S48" s="20" t="s">
        <v>27</v>
      </c>
      <c r="T48" s="20" t="s">
        <v>57</v>
      </c>
      <c r="U48" s="20"/>
      <c r="V48" s="38" t="s">
        <v>86</v>
      </c>
      <c r="W48" s="38" t="s">
        <v>21</v>
      </c>
      <c r="X48" s="38" t="s">
        <v>29</v>
      </c>
      <c r="Y48" s="38"/>
      <c r="Z48" s="20"/>
      <c r="AA48" s="39"/>
      <c r="AB48" s="39"/>
      <c r="AC48" s="40"/>
      <c r="AD48" s="45">
        <v>20790</v>
      </c>
      <c r="AE48" s="45">
        <f t="shared" si="3"/>
        <v>1800</v>
      </c>
      <c r="AF48" s="308">
        <v>18990</v>
      </c>
      <c r="AG48" s="383"/>
      <c r="AH48" s="199">
        <v>115</v>
      </c>
      <c r="AI48" s="187">
        <f>IF(AH48&lt;=100,E$92*AH48,IF(AH48&lt;=120,AH48*E$95,IF(AH48&lt;=140,AH48*E$96,IF(AH48&lt;=160,AH48*E$97,IF(AH48&lt;=180,AH48*E$98,"check")))))</f>
        <v>112.7</v>
      </c>
      <c r="AJ48" s="121"/>
      <c r="AK48" s="122"/>
      <c r="AL48" s="122"/>
      <c r="AM48" s="122"/>
      <c r="AN48" s="122"/>
      <c r="AO48" s="122"/>
      <c r="AP48" s="122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</row>
    <row r="49" spans="1:77" s="46" customFormat="1" ht="39.75" customHeight="1" thickBot="1">
      <c r="B49" s="231" t="s">
        <v>176</v>
      </c>
      <c r="C49" s="362" t="s">
        <v>141</v>
      </c>
      <c r="D49" s="292" t="s">
        <v>20</v>
      </c>
      <c r="E49" s="158" t="s">
        <v>11</v>
      </c>
      <c r="F49" s="158" t="s">
        <v>35</v>
      </c>
      <c r="G49" s="158" t="s">
        <v>14</v>
      </c>
      <c r="H49" s="158" t="s">
        <v>37</v>
      </c>
      <c r="I49" s="158" t="s">
        <v>51</v>
      </c>
      <c r="J49" s="158" t="s">
        <v>23</v>
      </c>
      <c r="K49" s="158" t="s">
        <v>43</v>
      </c>
      <c r="L49" s="158" t="s">
        <v>16</v>
      </c>
      <c r="M49" s="158" t="s">
        <v>12</v>
      </c>
      <c r="N49" s="158" t="s">
        <v>6</v>
      </c>
      <c r="O49" s="226" t="s">
        <v>39</v>
      </c>
      <c r="P49" s="158" t="s">
        <v>19</v>
      </c>
      <c r="Q49" s="158" t="s">
        <v>13</v>
      </c>
      <c r="R49" s="158"/>
      <c r="S49" s="158" t="s">
        <v>28</v>
      </c>
      <c r="T49" s="158" t="s">
        <v>57</v>
      </c>
      <c r="U49" s="158" t="s">
        <v>31</v>
      </c>
      <c r="V49" s="226" t="s">
        <v>86</v>
      </c>
      <c r="W49" s="226" t="s">
        <v>21</v>
      </c>
      <c r="X49" s="226" t="s">
        <v>29</v>
      </c>
      <c r="Y49" s="226" t="s">
        <v>26</v>
      </c>
      <c r="Z49" s="158" t="s">
        <v>42</v>
      </c>
      <c r="AA49" s="293" t="s">
        <v>40</v>
      </c>
      <c r="AB49" s="293" t="s">
        <v>60</v>
      </c>
      <c r="AC49" s="227" t="s">
        <v>87</v>
      </c>
      <c r="AD49" s="233">
        <v>22160</v>
      </c>
      <c r="AE49" s="233">
        <f t="shared" si="3"/>
        <v>670</v>
      </c>
      <c r="AF49" s="309">
        <v>21490</v>
      </c>
      <c r="AG49" s="384"/>
      <c r="AH49" s="199">
        <v>115</v>
      </c>
      <c r="AI49" s="187">
        <f>IF(AH49&lt;=100,E$92*AH49,IF(AH49&lt;=120,AH49*E$95,IF(AH49&lt;=140,AH49*E$96,IF(AH49&lt;=160,AH49*E$97,IF(AH49&lt;=180,AH49*E$98,"check")))))</f>
        <v>112.7</v>
      </c>
      <c r="AJ49" s="121"/>
      <c r="AK49" s="122"/>
      <c r="AL49" s="122"/>
      <c r="AM49" s="122"/>
      <c r="AN49" s="122"/>
      <c r="AO49" s="122"/>
      <c r="AP49" s="122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</row>
    <row r="50" spans="1:77" s="46" customFormat="1" ht="39.75" customHeight="1" thickBot="1">
      <c r="B50" s="235"/>
      <c r="C50" s="202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10"/>
      <c r="P50" s="70"/>
      <c r="Q50" s="70"/>
      <c r="R50" s="70"/>
      <c r="S50" s="70"/>
      <c r="T50" s="70"/>
      <c r="U50" s="70"/>
      <c r="V50" s="110"/>
      <c r="W50" s="110"/>
      <c r="X50" s="110"/>
      <c r="Y50" s="110"/>
      <c r="Z50" s="110"/>
      <c r="AA50" s="110"/>
      <c r="AB50" s="110"/>
      <c r="AC50" s="110"/>
      <c r="AD50" s="236"/>
      <c r="AE50" s="236"/>
      <c r="AF50" s="310"/>
      <c r="AH50" s="238"/>
      <c r="AI50" s="239"/>
      <c r="AJ50" s="121"/>
      <c r="AK50" s="122"/>
      <c r="AL50" s="122"/>
      <c r="AM50" s="122"/>
      <c r="AN50" s="122"/>
      <c r="AO50" s="122"/>
      <c r="AP50" s="122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</row>
    <row r="51" spans="1:77" s="68" customFormat="1" ht="33.75" customHeight="1" thickBot="1">
      <c r="A51" s="170"/>
      <c r="B51" s="390" t="s">
        <v>170</v>
      </c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  <c r="X51" s="391"/>
      <c r="Y51" s="391"/>
      <c r="Z51" s="391"/>
      <c r="AA51" s="391"/>
      <c r="AB51" s="391"/>
      <c r="AC51" s="391"/>
      <c r="AD51" s="363"/>
      <c r="AE51" s="363"/>
      <c r="AF51" s="304"/>
      <c r="AG51" s="363"/>
      <c r="AH51" s="191"/>
      <c r="AI51" s="230"/>
      <c r="AJ51" s="363"/>
      <c r="AK51" s="363"/>
      <c r="AL51" s="363"/>
      <c r="AM51" s="77"/>
      <c r="AN51" s="77"/>
      <c r="AO51" s="77"/>
      <c r="AP51" s="77"/>
      <c r="AQ51" s="77"/>
      <c r="AR51" s="77"/>
      <c r="AS51" s="77"/>
      <c r="AT51" s="77"/>
      <c r="AU51" s="77"/>
      <c r="AV51" s="77"/>
    </row>
    <row r="52" spans="1:77" s="46" customFormat="1" ht="39.75" customHeight="1">
      <c r="B52" s="85">
        <v>90200</v>
      </c>
      <c r="C52" s="86" t="s">
        <v>171</v>
      </c>
      <c r="D52" s="43" t="s">
        <v>20</v>
      </c>
      <c r="E52" s="20" t="s">
        <v>11</v>
      </c>
      <c r="F52" s="20" t="s">
        <v>35</v>
      </c>
      <c r="G52" s="20" t="s">
        <v>14</v>
      </c>
      <c r="H52" s="20" t="s">
        <v>37</v>
      </c>
      <c r="I52" s="20" t="s">
        <v>54</v>
      </c>
      <c r="J52" s="20" t="s">
        <v>25</v>
      </c>
      <c r="K52" s="20" t="s">
        <v>44</v>
      </c>
      <c r="L52" s="20" t="s">
        <v>16</v>
      </c>
      <c r="M52" s="20" t="s">
        <v>12</v>
      </c>
      <c r="N52" s="20" t="s">
        <v>6</v>
      </c>
      <c r="O52" s="38" t="s">
        <v>39</v>
      </c>
      <c r="P52" s="20" t="s">
        <v>19</v>
      </c>
      <c r="Q52" s="20" t="s">
        <v>13</v>
      </c>
      <c r="R52" s="20" t="s">
        <v>47</v>
      </c>
      <c r="S52" s="20" t="s">
        <v>143</v>
      </c>
      <c r="T52" s="20" t="s">
        <v>57</v>
      </c>
      <c r="U52" s="20" t="s">
        <v>31</v>
      </c>
      <c r="V52" s="38" t="s">
        <v>86</v>
      </c>
      <c r="W52" s="38" t="s">
        <v>21</v>
      </c>
      <c r="X52" s="38" t="s">
        <v>29</v>
      </c>
      <c r="Y52" s="38" t="s">
        <v>26</v>
      </c>
      <c r="Z52" s="20" t="s">
        <v>42</v>
      </c>
      <c r="AA52" s="39" t="s">
        <v>40</v>
      </c>
      <c r="AB52" s="39" t="s">
        <v>64</v>
      </c>
      <c r="AC52" s="40"/>
      <c r="AD52" s="41">
        <v>17490</v>
      </c>
      <c r="AE52" s="45">
        <f t="shared" ref="AE52:AE54" si="4">AD52-AF52</f>
        <v>0</v>
      </c>
      <c r="AF52" s="308">
        <v>17490</v>
      </c>
      <c r="AH52" s="199">
        <v>156</v>
      </c>
      <c r="AI52" s="187">
        <f>IF(AH52&lt;=100,E$92*AH52,IF(AH52&lt;=120,AH52*E$95,IF(AH52&lt;=140,AH52*E$96,IF(AH52&lt;=160,AH52*E$97,IF(AH52&lt;=180,AH52*E$98,"check")))))</f>
        <v>288.60000000000002</v>
      </c>
      <c r="AJ52" s="121"/>
      <c r="AK52" s="122"/>
      <c r="AL52" s="122"/>
      <c r="AM52" s="122"/>
      <c r="AN52" s="122"/>
      <c r="AO52" s="122"/>
      <c r="AP52" s="12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</row>
    <row r="53" spans="1:77" s="46" customFormat="1" ht="39.75" customHeight="1">
      <c r="B53" s="90">
        <v>90500</v>
      </c>
      <c r="C53" s="86" t="s">
        <v>172</v>
      </c>
      <c r="D53" s="43" t="s">
        <v>20</v>
      </c>
      <c r="E53" s="20" t="s">
        <v>11</v>
      </c>
      <c r="F53" s="20" t="s">
        <v>35</v>
      </c>
      <c r="G53" s="20" t="s">
        <v>14</v>
      </c>
      <c r="H53" s="20" t="s">
        <v>37</v>
      </c>
      <c r="I53" s="20" t="s">
        <v>54</v>
      </c>
      <c r="J53" s="20" t="s">
        <v>25</v>
      </c>
      <c r="K53" s="20" t="s">
        <v>44</v>
      </c>
      <c r="L53" s="20" t="s">
        <v>16</v>
      </c>
      <c r="M53" s="20" t="s">
        <v>12</v>
      </c>
      <c r="N53" s="20" t="s">
        <v>6</v>
      </c>
      <c r="O53" s="38" t="s">
        <v>39</v>
      </c>
      <c r="P53" s="20" t="s">
        <v>19</v>
      </c>
      <c r="Q53" s="20" t="s">
        <v>13</v>
      </c>
      <c r="R53" s="20" t="s">
        <v>47</v>
      </c>
      <c r="S53" s="20" t="s">
        <v>143</v>
      </c>
      <c r="T53" s="20" t="s">
        <v>57</v>
      </c>
      <c r="U53" s="20" t="s">
        <v>31</v>
      </c>
      <c r="V53" s="38" t="s">
        <v>86</v>
      </c>
      <c r="W53" s="38" t="s">
        <v>21</v>
      </c>
      <c r="X53" s="38" t="s">
        <v>29</v>
      </c>
      <c r="Y53" s="38" t="s">
        <v>26</v>
      </c>
      <c r="Z53" s="20" t="s">
        <v>42</v>
      </c>
      <c r="AA53" s="39" t="s">
        <v>40</v>
      </c>
      <c r="AB53" s="47" t="s">
        <v>64</v>
      </c>
      <c r="AC53" s="40"/>
      <c r="AD53" s="41">
        <v>19490</v>
      </c>
      <c r="AE53" s="45">
        <f t="shared" si="4"/>
        <v>0</v>
      </c>
      <c r="AF53" s="308">
        <v>19490</v>
      </c>
      <c r="AH53" s="199">
        <v>128</v>
      </c>
      <c r="AI53" s="187">
        <f>IF(AH53&lt;=100,E$92*AH53,IF(AH53&lt;=120,AH53*E$95,IF(AH53&lt;=140,AH53*E$96,IF(AH53&lt;=160,AH53*E$97,IF(AH53&lt;=180,AH53*E$98,"check")))))</f>
        <v>153.6</v>
      </c>
      <c r="AJ53" s="121"/>
      <c r="AK53" s="122"/>
      <c r="AL53" s="122"/>
      <c r="AM53" s="122"/>
      <c r="AN53" s="122"/>
      <c r="AO53" s="122"/>
      <c r="AP53" s="122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</row>
    <row r="54" spans="1:77" s="46" customFormat="1" ht="39.75" customHeight="1" thickBot="1">
      <c r="B54" s="231">
        <v>90510</v>
      </c>
      <c r="C54" s="362" t="s">
        <v>173</v>
      </c>
      <c r="D54" s="292" t="s">
        <v>20</v>
      </c>
      <c r="E54" s="158" t="s">
        <v>11</v>
      </c>
      <c r="F54" s="158" t="s">
        <v>35</v>
      </c>
      <c r="G54" s="158" t="s">
        <v>14</v>
      </c>
      <c r="H54" s="158" t="s">
        <v>37</v>
      </c>
      <c r="I54" s="158" t="s">
        <v>54</v>
      </c>
      <c r="J54" s="158" t="s">
        <v>25</v>
      </c>
      <c r="K54" s="158" t="s">
        <v>44</v>
      </c>
      <c r="L54" s="158" t="s">
        <v>16</v>
      </c>
      <c r="M54" s="158" t="s">
        <v>12</v>
      </c>
      <c r="N54" s="158" t="s">
        <v>6</v>
      </c>
      <c r="O54" s="226" t="s">
        <v>39</v>
      </c>
      <c r="P54" s="158" t="s">
        <v>19</v>
      </c>
      <c r="Q54" s="158" t="s">
        <v>13</v>
      </c>
      <c r="R54" s="158" t="s">
        <v>47</v>
      </c>
      <c r="S54" s="158" t="s">
        <v>143</v>
      </c>
      <c r="T54" s="158" t="s">
        <v>57</v>
      </c>
      <c r="U54" s="158" t="s">
        <v>31</v>
      </c>
      <c r="V54" s="226" t="s">
        <v>86</v>
      </c>
      <c r="W54" s="226" t="s">
        <v>21</v>
      </c>
      <c r="X54" s="226" t="s">
        <v>29</v>
      </c>
      <c r="Y54" s="226" t="s">
        <v>26</v>
      </c>
      <c r="Z54" s="158" t="s">
        <v>42</v>
      </c>
      <c r="AA54" s="293" t="s">
        <v>40</v>
      </c>
      <c r="AB54" s="293" t="s">
        <v>64</v>
      </c>
      <c r="AC54" s="227"/>
      <c r="AD54" s="233">
        <v>21490</v>
      </c>
      <c r="AE54" s="233">
        <f t="shared" si="4"/>
        <v>0</v>
      </c>
      <c r="AF54" s="309">
        <v>21490</v>
      </c>
      <c r="AG54" s="368"/>
      <c r="AH54" s="369">
        <v>135</v>
      </c>
      <c r="AI54" s="370">
        <f>IF(AH54&lt;=100,E$92*AH54,IF(AH54&lt;=120,AH54*E$95,IF(AH54&lt;=140,AH54*E$96,IF(AH54&lt;=160,AH54*E$97,IF(AH54&lt;=180,AH54*E$98,"check")))))</f>
        <v>162</v>
      </c>
      <c r="AJ54" s="121"/>
      <c r="AK54" s="122"/>
      <c r="AL54" s="122"/>
      <c r="AM54" s="122"/>
      <c r="AN54" s="122"/>
      <c r="AO54" s="122"/>
      <c r="AP54" s="122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</row>
    <row r="55" spans="1:77" s="46" customFormat="1" ht="39.75" customHeight="1" thickBot="1">
      <c r="B55" s="235"/>
      <c r="C55" s="202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110"/>
      <c r="P55" s="70"/>
      <c r="Q55" s="70"/>
      <c r="R55" s="70"/>
      <c r="S55" s="70"/>
      <c r="T55" s="70"/>
      <c r="U55" s="70"/>
      <c r="V55" s="110"/>
      <c r="W55" s="110"/>
      <c r="X55" s="110"/>
      <c r="Y55" s="110"/>
      <c r="Z55" s="110"/>
      <c r="AA55" s="110"/>
      <c r="AB55" s="110"/>
      <c r="AC55" s="110"/>
      <c r="AD55" s="236"/>
      <c r="AE55" s="236"/>
      <c r="AF55" s="310"/>
      <c r="AH55" s="238"/>
      <c r="AI55" s="239"/>
      <c r="AJ55" s="121"/>
      <c r="AK55" s="122"/>
      <c r="AL55" s="122"/>
      <c r="AM55" s="122"/>
      <c r="AN55" s="122"/>
      <c r="AO55" s="122"/>
      <c r="AP55" s="122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</row>
    <row r="56" spans="1:77" s="69" customFormat="1" ht="33" customHeight="1" thickBot="1">
      <c r="A56" s="169"/>
      <c r="B56" s="390" t="s">
        <v>180</v>
      </c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175"/>
      <c r="AE56" s="175"/>
      <c r="AF56" s="304"/>
      <c r="AG56" s="191"/>
      <c r="AH56" s="191"/>
      <c r="AI56" s="230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</row>
    <row r="57" spans="1:77" s="13" customFormat="1" ht="40.5" customHeight="1" thickBot="1">
      <c r="A57" s="46"/>
      <c r="B57" s="111">
        <v>51992</v>
      </c>
      <c r="C57" s="112" t="s">
        <v>89</v>
      </c>
      <c r="D57" s="113" t="s">
        <v>20</v>
      </c>
      <c r="E57" s="114" t="s">
        <v>11</v>
      </c>
      <c r="F57" s="114" t="s">
        <v>35</v>
      </c>
      <c r="G57" s="114" t="s">
        <v>14</v>
      </c>
      <c r="H57" s="97" t="s">
        <v>37</v>
      </c>
      <c r="I57" s="97" t="s">
        <v>54</v>
      </c>
      <c r="J57" s="115" t="s">
        <v>7</v>
      </c>
      <c r="K57" s="115" t="s">
        <v>12</v>
      </c>
      <c r="L57" s="158" t="s">
        <v>43</v>
      </c>
      <c r="M57" s="115" t="s">
        <v>6</v>
      </c>
      <c r="N57" s="115" t="s">
        <v>59</v>
      </c>
      <c r="O57" s="114" t="s">
        <v>19</v>
      </c>
      <c r="P57" s="116" t="s">
        <v>25</v>
      </c>
      <c r="Q57" s="116" t="s">
        <v>47</v>
      </c>
      <c r="R57" s="114" t="s">
        <v>40</v>
      </c>
      <c r="S57" s="115" t="s">
        <v>39</v>
      </c>
      <c r="T57" s="115" t="s">
        <v>64</v>
      </c>
      <c r="U57" s="114" t="s">
        <v>28</v>
      </c>
      <c r="V57" s="114" t="s">
        <v>69</v>
      </c>
      <c r="W57" s="114" t="s">
        <v>31</v>
      </c>
      <c r="X57" s="114" t="s">
        <v>32</v>
      </c>
      <c r="Y57" s="114" t="s">
        <v>70</v>
      </c>
      <c r="Z57" s="117" t="s">
        <v>21</v>
      </c>
      <c r="AA57" s="117" t="s">
        <v>29</v>
      </c>
      <c r="AB57" s="117" t="s">
        <v>26</v>
      </c>
      <c r="AC57" s="118" t="s">
        <v>22</v>
      </c>
      <c r="AD57" s="94">
        <v>21990</v>
      </c>
      <c r="AE57" s="94">
        <f>AD57-AF57</f>
        <v>0</v>
      </c>
      <c r="AF57" s="299">
        <v>21990</v>
      </c>
      <c r="AH57" s="241">
        <v>135</v>
      </c>
      <c r="AI57" s="242">
        <f>IF(AH57&lt;=100,E$92*AH57,IF(AH57&lt;=120,AH57*E$95,IF(AH57&lt;=140,AH57*E$96,IF(AH57&lt;=160,AH57*E$97,IF(AH57&lt;=180,AH57*E$98,"check")))))</f>
        <v>162</v>
      </c>
      <c r="AJ57" s="7"/>
      <c r="AK57" s="7"/>
      <c r="AL57" s="7"/>
      <c r="AM57" s="7"/>
      <c r="AN57" s="122"/>
      <c r="AO57" s="122"/>
      <c r="AP57" s="7"/>
    </row>
    <row r="58" spans="1:77" s="68" customFormat="1" ht="33" customHeight="1" thickBot="1">
      <c r="A58" s="170"/>
      <c r="B58" s="390" t="s">
        <v>179</v>
      </c>
      <c r="C58" s="391"/>
      <c r="D58" s="391"/>
      <c r="E58" s="391"/>
      <c r="F58" s="391"/>
      <c r="G58" s="391"/>
      <c r="H58" s="391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  <c r="X58" s="391"/>
      <c r="Y58" s="391"/>
      <c r="Z58" s="391"/>
      <c r="AA58" s="391"/>
      <c r="AB58" s="391"/>
      <c r="AC58" s="391"/>
      <c r="AD58" s="175"/>
      <c r="AE58" s="175"/>
      <c r="AF58" s="304"/>
      <c r="AG58" s="191"/>
      <c r="AH58" s="191"/>
      <c r="AI58" s="230"/>
      <c r="AP58" s="122"/>
    </row>
    <row r="59" spans="1:77" s="65" customFormat="1" ht="39.75" customHeight="1">
      <c r="B59" s="280">
        <v>51901</v>
      </c>
      <c r="C59" s="281" t="s">
        <v>148</v>
      </c>
      <c r="D59" s="142"/>
      <c r="E59" s="134"/>
      <c r="F59" s="134"/>
      <c r="G59" s="134"/>
      <c r="H59" s="31"/>
      <c r="I59" s="31"/>
      <c r="J59" s="143"/>
      <c r="K59" s="143"/>
      <c r="L59" s="282"/>
      <c r="M59" s="143"/>
      <c r="N59" s="143"/>
      <c r="O59" s="134"/>
      <c r="P59" s="133"/>
      <c r="Q59" s="133"/>
      <c r="R59" s="134"/>
      <c r="S59" s="143"/>
      <c r="T59" s="143"/>
      <c r="U59" s="134"/>
      <c r="V59" s="134"/>
      <c r="W59" s="134"/>
      <c r="X59" s="134"/>
      <c r="Y59" s="134"/>
      <c r="Z59" s="135"/>
      <c r="AA59" s="135"/>
      <c r="AB59" s="135"/>
      <c r="AC59" s="157"/>
      <c r="AD59" s="93">
        <v>20890</v>
      </c>
      <c r="AE59" s="93">
        <f t="shared" ref="AE59:AE80" si="5">AD59-AF59</f>
        <v>1300</v>
      </c>
      <c r="AF59" s="297">
        <v>19590</v>
      </c>
      <c r="AG59" s="244"/>
      <c r="AH59" s="195">
        <v>156</v>
      </c>
      <c r="AI59" s="245">
        <f>IF(AH59&lt;=100,E$92*AH59,IF(AH59&lt;=120,AH59*E$95,IF(AH59&lt;=140,AH59*E$96,IF(AH59&lt;=160,AH59*E$97,IF(AH59&lt;=180,AH59*E$98,"check")))))</f>
        <v>288.60000000000002</v>
      </c>
      <c r="AJ59" s="121"/>
      <c r="AK59" s="122"/>
      <c r="AL59" s="122"/>
      <c r="AM59" s="122"/>
      <c r="AN59" s="122"/>
      <c r="AO59" s="122"/>
      <c r="AP59" s="122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</row>
    <row r="60" spans="1:77" s="65" customFormat="1" ht="39.75" customHeight="1">
      <c r="B60" s="253">
        <v>51902</v>
      </c>
      <c r="C60" s="254" t="s">
        <v>149</v>
      </c>
      <c r="D60" s="145"/>
      <c r="E60" s="72"/>
      <c r="F60" s="72"/>
      <c r="G60" s="72"/>
      <c r="H60" s="98"/>
      <c r="I60" s="98"/>
      <c r="J60" s="8"/>
      <c r="K60" s="71"/>
      <c r="L60" s="8"/>
      <c r="M60" s="71"/>
      <c r="N60" s="71"/>
      <c r="O60" s="72"/>
      <c r="P60" s="101"/>
      <c r="Q60" s="9"/>
      <c r="R60" s="10"/>
      <c r="S60" s="8"/>
      <c r="T60" s="71"/>
      <c r="U60" s="10"/>
      <c r="V60" s="72"/>
      <c r="W60" s="10"/>
      <c r="X60" s="72"/>
      <c r="Y60" s="72"/>
      <c r="Z60" s="11"/>
      <c r="AA60" s="102"/>
      <c r="AB60" s="102"/>
      <c r="AC60" s="103"/>
      <c r="AD60" s="12">
        <v>22290</v>
      </c>
      <c r="AE60" s="12">
        <f t="shared" si="5"/>
        <v>1300</v>
      </c>
      <c r="AF60" s="298">
        <v>20990</v>
      </c>
      <c r="AH60" s="192">
        <v>156</v>
      </c>
      <c r="AI60" s="188">
        <f>IF(AH60&lt;=100,E$92*AH60,IF(AH60&lt;=120,AH60*E$95,IF(AH60&lt;=140,AH60*E$96,IF(AH60&lt;=160,AH60*E$97,IF(AH60&lt;=180,AH60*E$98,"check")))))</f>
        <v>288.60000000000002</v>
      </c>
      <c r="AJ60" s="121"/>
      <c r="AK60" s="122"/>
      <c r="AL60" s="122"/>
      <c r="AM60" s="122"/>
      <c r="AN60" s="122"/>
      <c r="AO60" s="122"/>
      <c r="AP60" s="122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</row>
    <row r="61" spans="1:77" s="65" customFormat="1" ht="39.75" customHeight="1">
      <c r="B61" s="85" t="s">
        <v>132</v>
      </c>
      <c r="C61" s="86" t="s">
        <v>150</v>
      </c>
      <c r="D61" s="145"/>
      <c r="E61" s="72"/>
      <c r="F61" s="72"/>
      <c r="G61" s="72"/>
      <c r="H61" s="98"/>
      <c r="I61" s="98"/>
      <c r="J61" s="8"/>
      <c r="K61" s="71"/>
      <c r="L61" s="8"/>
      <c r="M61" s="71"/>
      <c r="N61" s="71"/>
      <c r="O61" s="72"/>
      <c r="P61" s="101"/>
      <c r="Q61" s="9"/>
      <c r="R61" s="10"/>
      <c r="S61" s="8"/>
      <c r="T61" s="71"/>
      <c r="U61" s="10"/>
      <c r="V61" s="72"/>
      <c r="W61" s="10"/>
      <c r="X61" s="72"/>
      <c r="Y61" s="72"/>
      <c r="Z61" s="11"/>
      <c r="AA61" s="102"/>
      <c r="AB61" s="102"/>
      <c r="AC61" s="103"/>
      <c r="AD61" s="12">
        <v>22460</v>
      </c>
      <c r="AE61" s="12">
        <f t="shared" ref="AE61" si="6">AD61-AF61</f>
        <v>0</v>
      </c>
      <c r="AF61" s="298">
        <v>22460</v>
      </c>
      <c r="AH61" s="192">
        <v>156</v>
      </c>
      <c r="AI61" s="188">
        <f>IF(AH61&lt;=100,E$92*AH61,IF(AH61&lt;=120,AH61*E$95,IF(AH61&lt;=140,AH61*E$96,IF(AH61&lt;=160,AH61*E$97,IF(AH61&lt;=180,AH61*E$98,"check")))))</f>
        <v>288.60000000000002</v>
      </c>
      <c r="AJ61" s="121"/>
      <c r="AK61" s="122"/>
      <c r="AL61" s="122"/>
      <c r="AM61" s="122"/>
      <c r="AN61" s="122"/>
      <c r="AO61" s="122"/>
      <c r="AP61" s="122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</row>
    <row r="62" spans="1:77" s="65" customFormat="1" ht="39.75" customHeight="1">
      <c r="B62" s="85" t="s">
        <v>132</v>
      </c>
      <c r="C62" s="86" t="s">
        <v>151</v>
      </c>
      <c r="D62" s="145"/>
      <c r="E62" s="72"/>
      <c r="F62" s="72"/>
      <c r="G62" s="72"/>
      <c r="H62" s="98"/>
      <c r="I62" s="98"/>
      <c r="J62" s="8"/>
      <c r="K62" s="71"/>
      <c r="L62" s="8"/>
      <c r="M62" s="71"/>
      <c r="N62" s="71"/>
      <c r="O62" s="72"/>
      <c r="P62" s="101"/>
      <c r="Q62" s="9"/>
      <c r="R62" s="10"/>
      <c r="S62" s="8"/>
      <c r="T62" s="71"/>
      <c r="U62" s="10"/>
      <c r="V62" s="72"/>
      <c r="W62" s="10"/>
      <c r="X62" s="72"/>
      <c r="Y62" s="72"/>
      <c r="Z62" s="11"/>
      <c r="AA62" s="102"/>
      <c r="AB62" s="102"/>
      <c r="AC62" s="103"/>
      <c r="AD62" s="12">
        <v>26700</v>
      </c>
      <c r="AE62" s="12">
        <f t="shared" ref="AE62" si="7">AD62-AF62</f>
        <v>0</v>
      </c>
      <c r="AF62" s="298">
        <v>26700</v>
      </c>
      <c r="AH62" s="192">
        <v>169</v>
      </c>
      <c r="AI62" s="188">
        <f>IF(AH62&lt;=100,E$92*AH62,IF(AH62&lt;=120,AH62*E$95,IF(AH62&lt;=140,AH62*E$96,IF(AH62&lt;=160,AH62*E$97,IF(AH62&lt;=180,AH62*E$98,"check")))))</f>
        <v>414.05</v>
      </c>
      <c r="AJ62" s="121"/>
      <c r="AK62" s="122"/>
      <c r="AL62" s="122"/>
      <c r="AM62" s="122"/>
      <c r="AN62" s="122"/>
      <c r="AO62" s="122"/>
      <c r="AP62" s="122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</row>
    <row r="63" spans="1:77" s="65" customFormat="1" ht="39.75" customHeight="1">
      <c r="B63" s="253">
        <v>51903</v>
      </c>
      <c r="C63" s="254" t="s">
        <v>152</v>
      </c>
      <c r="D63" s="147"/>
      <c r="E63" s="10"/>
      <c r="F63" s="10"/>
      <c r="G63" s="10"/>
      <c r="H63" s="20"/>
      <c r="I63" s="20"/>
      <c r="J63" s="8"/>
      <c r="K63" s="8"/>
      <c r="L63" s="8"/>
      <c r="M63" s="8"/>
      <c r="N63" s="8"/>
      <c r="O63" s="10"/>
      <c r="P63" s="9"/>
      <c r="Q63" s="9"/>
      <c r="R63" s="10"/>
      <c r="S63" s="8"/>
      <c r="T63" s="8"/>
      <c r="U63" s="10"/>
      <c r="V63" s="10"/>
      <c r="W63" s="10"/>
      <c r="X63" s="10"/>
      <c r="Y63" s="10"/>
      <c r="Z63" s="11"/>
      <c r="AA63" s="11"/>
      <c r="AB63" s="11"/>
      <c r="AC63" s="49"/>
      <c r="AD63" s="12">
        <v>28700</v>
      </c>
      <c r="AE63" s="12">
        <f t="shared" si="5"/>
        <v>0</v>
      </c>
      <c r="AF63" s="298">
        <v>28700</v>
      </c>
      <c r="AH63" s="192">
        <v>169</v>
      </c>
      <c r="AI63" s="188">
        <f>IF(AH63&lt;=100,E$92*AH63,IF(AH63&lt;=120,AH63*E$95,IF(AH63&lt;=140,AH63*E$96,IF(AH63&lt;=160,AH63*E$97,IF(AH63&lt;=180,AH63*E$98,"check")))))</f>
        <v>414.05</v>
      </c>
      <c r="AJ63" s="121"/>
      <c r="AK63" s="122"/>
      <c r="AL63" s="122"/>
      <c r="AM63" s="122"/>
      <c r="AN63" s="122"/>
      <c r="AO63" s="122"/>
      <c r="AP63" s="122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</row>
    <row r="64" spans="1:77" s="65" customFormat="1" ht="39.75" customHeight="1">
      <c r="B64" s="253" t="s">
        <v>132</v>
      </c>
      <c r="C64" s="254" t="s">
        <v>153</v>
      </c>
      <c r="D64" s="147"/>
      <c r="E64" s="10"/>
      <c r="F64" s="10"/>
      <c r="G64" s="10"/>
      <c r="H64" s="20"/>
      <c r="I64" s="20"/>
      <c r="J64" s="8"/>
      <c r="K64" s="8"/>
      <c r="L64" s="8"/>
      <c r="M64" s="8"/>
      <c r="N64" s="8"/>
      <c r="O64" s="10"/>
      <c r="P64" s="9"/>
      <c r="Q64" s="9"/>
      <c r="R64" s="10"/>
      <c r="S64" s="8"/>
      <c r="T64" s="8"/>
      <c r="U64" s="10"/>
      <c r="V64" s="10"/>
      <c r="W64" s="10"/>
      <c r="X64" s="10"/>
      <c r="Y64" s="10"/>
      <c r="Z64" s="11"/>
      <c r="AA64" s="11"/>
      <c r="AB64" s="11"/>
      <c r="AC64" s="49"/>
      <c r="AD64" s="12">
        <v>28700</v>
      </c>
      <c r="AE64" s="12">
        <f t="shared" si="5"/>
        <v>0</v>
      </c>
      <c r="AF64" s="298">
        <v>28700</v>
      </c>
      <c r="AH64" s="192">
        <v>177</v>
      </c>
      <c r="AI64" s="188">
        <f>IF(AH64&lt;=100,E$92*AH64,IF(AH64&lt;=120,AH64*E$95,IF(AH64&lt;=140,AH64*E$96,IF(AH64&lt;=160,AH64*E$97,IF(AH64&lt;=180,AH64*E$98,"check")))))</f>
        <v>433.65000000000003</v>
      </c>
      <c r="AJ64" s="121"/>
      <c r="AK64" s="122"/>
      <c r="AL64" s="122"/>
      <c r="AM64" s="122"/>
      <c r="AN64" s="122"/>
      <c r="AO64" s="122"/>
      <c r="AP64" s="122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</row>
    <row r="65" spans="2:77" s="65" customFormat="1" ht="39.75" customHeight="1">
      <c r="B65" s="253">
        <v>51904</v>
      </c>
      <c r="C65" s="254" t="s">
        <v>154</v>
      </c>
      <c r="D65" s="147"/>
      <c r="E65" s="10"/>
      <c r="F65" s="10"/>
      <c r="G65" s="10"/>
      <c r="H65" s="20"/>
      <c r="I65" s="20"/>
      <c r="J65" s="8"/>
      <c r="K65" s="8"/>
      <c r="L65" s="8"/>
      <c r="M65" s="8"/>
      <c r="N65" s="8"/>
      <c r="O65" s="10"/>
      <c r="P65" s="9"/>
      <c r="Q65" s="9"/>
      <c r="R65" s="10"/>
      <c r="S65" s="8"/>
      <c r="T65" s="8"/>
      <c r="U65" s="10"/>
      <c r="V65" s="10"/>
      <c r="W65" s="10"/>
      <c r="X65" s="10"/>
      <c r="Y65" s="10"/>
      <c r="Z65" s="11"/>
      <c r="AA65" s="11"/>
      <c r="AB65" s="11"/>
      <c r="AC65" s="49"/>
      <c r="AD65" s="12">
        <v>33500</v>
      </c>
      <c r="AE65" s="12">
        <f t="shared" si="5"/>
        <v>0</v>
      </c>
      <c r="AF65" s="298">
        <v>33500</v>
      </c>
      <c r="AH65" s="192">
        <v>177</v>
      </c>
      <c r="AI65" s="188">
        <f>IF(AH65&lt;=100,E$92*AH65,IF(AH65&lt;=120,AH65*E$95,IF(AH65&lt;=140,AH65*E$96,IF(AH65&lt;=160,AH65*E$97,IF(AH65&lt;=180,AH65*E$98,"check")))))</f>
        <v>433.65000000000003</v>
      </c>
      <c r="AJ65" s="121"/>
      <c r="AK65" s="122"/>
      <c r="AL65" s="122"/>
      <c r="AM65" s="122"/>
      <c r="AN65" s="122"/>
      <c r="AO65" s="122"/>
      <c r="AP65" s="122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</row>
    <row r="66" spans="2:77" s="65" customFormat="1" ht="39.75" customHeight="1">
      <c r="B66" s="85" t="s">
        <v>132</v>
      </c>
      <c r="C66" s="86" t="s">
        <v>155</v>
      </c>
      <c r="D66" s="147"/>
      <c r="E66" s="10"/>
      <c r="F66" s="10"/>
      <c r="G66" s="10"/>
      <c r="H66" s="20"/>
      <c r="I66" s="20"/>
      <c r="J66" s="8"/>
      <c r="K66" s="8"/>
      <c r="L66" s="8"/>
      <c r="M66" s="8"/>
      <c r="N66" s="8"/>
      <c r="O66" s="10"/>
      <c r="P66" s="9"/>
      <c r="Q66" s="9"/>
      <c r="R66" s="10"/>
      <c r="S66" s="8"/>
      <c r="T66" s="8"/>
      <c r="U66" s="10"/>
      <c r="V66" s="10"/>
      <c r="W66" s="10"/>
      <c r="X66" s="10"/>
      <c r="Y66" s="10"/>
      <c r="Z66" s="11"/>
      <c r="AA66" s="11"/>
      <c r="AB66" s="11"/>
      <c r="AC66" s="49"/>
      <c r="AD66" s="12">
        <v>33500</v>
      </c>
      <c r="AE66" s="12">
        <f t="shared" ref="AE66" si="8">AD66-AF66</f>
        <v>0</v>
      </c>
      <c r="AF66" s="298">
        <v>33500</v>
      </c>
      <c r="AH66" s="192">
        <v>175</v>
      </c>
      <c r="AI66" s="188">
        <f>IF(AH66&lt;=100,E$92*AH66,IF(AH66&lt;=120,AH66*E$95,IF(AH66&lt;=140,AH66*E$96,IF(AH66&lt;=160,AH66*E$97,IF(AH66&lt;=180,AH66*E$98,"check")))))</f>
        <v>428.75000000000006</v>
      </c>
      <c r="AJ66" s="121"/>
      <c r="AK66" s="122"/>
      <c r="AL66" s="122"/>
      <c r="AM66" s="122"/>
      <c r="AN66" s="122"/>
      <c r="AO66" s="122"/>
      <c r="AP66" s="122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</row>
    <row r="67" spans="2:77" s="65" customFormat="1" ht="39.75" customHeight="1">
      <c r="B67" s="253">
        <v>51905</v>
      </c>
      <c r="C67" s="254" t="s">
        <v>156</v>
      </c>
      <c r="D67" s="147"/>
      <c r="E67" s="10"/>
      <c r="F67" s="10"/>
      <c r="G67" s="10"/>
      <c r="H67" s="20"/>
      <c r="I67" s="20"/>
      <c r="J67" s="8"/>
      <c r="K67" s="8"/>
      <c r="L67" s="8"/>
      <c r="M67" s="8"/>
      <c r="N67" s="8"/>
      <c r="O67" s="10"/>
      <c r="P67" s="9"/>
      <c r="Q67" s="9"/>
      <c r="R67" s="10"/>
      <c r="S67" s="8"/>
      <c r="T67" s="8"/>
      <c r="U67" s="10"/>
      <c r="V67" s="10"/>
      <c r="W67" s="10"/>
      <c r="X67" s="10"/>
      <c r="Y67" s="10"/>
      <c r="Z67" s="11"/>
      <c r="AA67" s="11"/>
      <c r="AB67" s="11"/>
      <c r="AC67" s="49"/>
      <c r="AD67" s="12">
        <v>37749.999999999971</v>
      </c>
      <c r="AE67" s="12">
        <f t="shared" si="5"/>
        <v>0</v>
      </c>
      <c r="AF67" s="298">
        <v>37749.999999999971</v>
      </c>
      <c r="AH67" s="192">
        <v>175</v>
      </c>
      <c r="AI67" s="188">
        <f>IF(AH67&lt;=100,E$92*AH67,IF(AH67&lt;=120,AH67*E$95,IF(AH67&lt;=140,AH67*E$96,IF(AH67&lt;=160,AH67*E$97,IF(AH67&lt;=180,AH67*E$98,"check")))))</f>
        <v>428.75000000000006</v>
      </c>
      <c r="AJ67" s="121"/>
      <c r="AK67" s="122"/>
      <c r="AL67" s="122"/>
      <c r="AM67" s="122"/>
      <c r="AN67" s="122"/>
      <c r="AO67" s="122"/>
      <c r="AP67" s="122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</row>
    <row r="68" spans="2:77" s="65" customFormat="1" ht="39.75" customHeight="1">
      <c r="B68" s="253">
        <v>51906</v>
      </c>
      <c r="C68" s="254" t="s">
        <v>157</v>
      </c>
      <c r="D68" s="145"/>
      <c r="E68" s="72"/>
      <c r="F68" s="72"/>
      <c r="G68" s="72"/>
      <c r="H68" s="98"/>
      <c r="I68" s="98"/>
      <c r="J68" s="8"/>
      <c r="K68" s="8"/>
      <c r="L68" s="8"/>
      <c r="M68" s="8"/>
      <c r="N68" s="71"/>
      <c r="O68" s="72"/>
      <c r="P68" s="101"/>
      <c r="Q68" s="101"/>
      <c r="R68" s="72"/>
      <c r="S68" s="71"/>
      <c r="T68" s="71"/>
      <c r="U68" s="10"/>
      <c r="V68" s="72"/>
      <c r="W68" s="72"/>
      <c r="X68" s="72"/>
      <c r="Y68" s="72"/>
      <c r="Z68" s="11"/>
      <c r="AA68" s="102"/>
      <c r="AB68" s="102"/>
      <c r="AC68" s="103"/>
      <c r="AD68" s="12">
        <v>22290</v>
      </c>
      <c r="AE68" s="12">
        <f t="shared" si="5"/>
        <v>1400</v>
      </c>
      <c r="AF68" s="298">
        <v>20890</v>
      </c>
      <c r="AH68" s="192">
        <v>124</v>
      </c>
      <c r="AI68" s="188">
        <f>IF(AH68&lt;=100,E$92*AH68,IF(AH68&lt;=120,AH68*E$95,IF(AH68&lt;=140,AH68*E$96,IF(AH68&lt;=160,AH68*E$97,IF(AH68&lt;=180,AH68*E$98,"check")))))</f>
        <v>148.79999999999998</v>
      </c>
      <c r="AJ68" s="121"/>
      <c r="AK68" s="122"/>
      <c r="AL68" s="122"/>
      <c r="AM68" s="122"/>
      <c r="AN68" s="122"/>
      <c r="AO68" s="122"/>
      <c r="AP68" s="122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</row>
    <row r="69" spans="2:77" s="65" customFormat="1" ht="39.75" customHeight="1">
      <c r="B69" s="253">
        <v>51907</v>
      </c>
      <c r="C69" s="254" t="s">
        <v>158</v>
      </c>
      <c r="D69" s="145"/>
      <c r="E69" s="72"/>
      <c r="F69" s="72"/>
      <c r="G69" s="72"/>
      <c r="H69" s="98"/>
      <c r="I69" s="98"/>
      <c r="J69" s="8"/>
      <c r="K69" s="8"/>
      <c r="L69" s="8"/>
      <c r="M69" s="8"/>
      <c r="N69" s="71"/>
      <c r="O69" s="72"/>
      <c r="P69" s="101"/>
      <c r="Q69" s="9"/>
      <c r="R69" s="10"/>
      <c r="S69" s="8"/>
      <c r="T69" s="71"/>
      <c r="U69" s="10"/>
      <c r="V69" s="72"/>
      <c r="W69" s="10"/>
      <c r="X69" s="72"/>
      <c r="Y69" s="72"/>
      <c r="Z69" s="11"/>
      <c r="AA69" s="102"/>
      <c r="AB69" s="102"/>
      <c r="AC69" s="103"/>
      <c r="AD69" s="12">
        <v>22190</v>
      </c>
      <c r="AE69" s="12">
        <f t="shared" si="5"/>
        <v>0</v>
      </c>
      <c r="AF69" s="298">
        <v>22190</v>
      </c>
      <c r="AH69" s="192">
        <v>119</v>
      </c>
      <c r="AI69" s="188">
        <f>IF(AH69&lt;=100,E$92*AH69,IF(AH69&lt;=120,AH69*E$95,IF(AH69&lt;=140,AH69*E$96,IF(AH69&lt;=160,AH69*E$97,IF(AH69&lt;=180,AH69*E$98,"check")))))</f>
        <v>116.62</v>
      </c>
      <c r="AJ69" s="121"/>
      <c r="AK69" s="122"/>
      <c r="AL69" s="122"/>
      <c r="AM69" s="122"/>
      <c r="AN69" s="122"/>
      <c r="AO69" s="122"/>
      <c r="AP69" s="122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</row>
    <row r="70" spans="2:77" s="65" customFormat="1" ht="39.75" customHeight="1">
      <c r="B70" s="253" t="s">
        <v>88</v>
      </c>
      <c r="C70" s="254" t="s">
        <v>159</v>
      </c>
      <c r="D70" s="147"/>
      <c r="E70" s="10"/>
      <c r="F70" s="10"/>
      <c r="G70" s="10"/>
      <c r="H70" s="20"/>
      <c r="I70" s="20"/>
      <c r="J70" s="8"/>
      <c r="K70" s="8"/>
      <c r="L70" s="8"/>
      <c r="M70" s="8"/>
      <c r="N70" s="8"/>
      <c r="O70" s="10"/>
      <c r="P70" s="9"/>
      <c r="Q70" s="9"/>
      <c r="R70" s="10"/>
      <c r="S70" s="8"/>
      <c r="T70" s="8"/>
      <c r="U70" s="10"/>
      <c r="V70" s="10"/>
      <c r="W70" s="10"/>
      <c r="X70" s="10"/>
      <c r="Y70" s="10"/>
      <c r="Z70" s="11"/>
      <c r="AA70" s="11"/>
      <c r="AB70" s="11"/>
      <c r="AC70" s="49"/>
      <c r="AD70" s="12">
        <v>27290</v>
      </c>
      <c r="AE70" s="12">
        <f t="shared" si="5"/>
        <v>1300</v>
      </c>
      <c r="AF70" s="298">
        <v>25990</v>
      </c>
      <c r="AH70" s="367" t="s">
        <v>147</v>
      </c>
      <c r="AI70" s="188" t="str">
        <f>IF(AH70&lt;=100,E$92*AH70,IF(AH70&lt;=120,AH70*E$95,IF(AH70&lt;=140,AH70*E$96,IF(AH70&lt;=160,AH70*E$97,IF(AH70&lt;=180,AH70*E$98,"check")))))</f>
        <v>check</v>
      </c>
      <c r="AJ70" s="121"/>
      <c r="AK70" s="122"/>
      <c r="AL70" s="122"/>
      <c r="AM70" s="122"/>
      <c r="AN70" s="122"/>
      <c r="AO70" s="122"/>
      <c r="AP70" s="122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</row>
    <row r="71" spans="2:77" s="65" customFormat="1" ht="39.75" customHeight="1">
      <c r="B71" s="85">
        <v>51994</v>
      </c>
      <c r="C71" s="254" t="s">
        <v>160</v>
      </c>
      <c r="D71" s="147"/>
      <c r="E71" s="10"/>
      <c r="F71" s="10"/>
      <c r="G71" s="10"/>
      <c r="H71" s="20"/>
      <c r="I71" s="20"/>
      <c r="J71" s="8"/>
      <c r="K71" s="8"/>
      <c r="L71" s="8"/>
      <c r="M71" s="8"/>
      <c r="N71" s="8"/>
      <c r="O71" s="10"/>
      <c r="P71" s="9"/>
      <c r="Q71" s="9"/>
      <c r="R71" s="10"/>
      <c r="S71" s="8"/>
      <c r="T71" s="8"/>
      <c r="U71" s="10"/>
      <c r="V71" s="10"/>
      <c r="W71" s="10"/>
      <c r="X71" s="10"/>
      <c r="Y71" s="10"/>
      <c r="Z71" s="11"/>
      <c r="AA71" s="11"/>
      <c r="AB71" s="11"/>
      <c r="AC71" s="49"/>
      <c r="AD71" s="12">
        <v>27700</v>
      </c>
      <c r="AE71" s="12">
        <f t="shared" si="5"/>
        <v>0</v>
      </c>
      <c r="AF71" s="298">
        <v>27700</v>
      </c>
      <c r="AH71" s="367" t="s">
        <v>147</v>
      </c>
      <c r="AI71" s="188" t="str">
        <f>IF(AH71&lt;=100,E$92*AH71,IF(AH71&lt;=120,AH71*E$95,IF(AH71&lt;=140,AH71*E$96,IF(AH71&lt;=160,AH71*E$97,IF(AH71&lt;=180,AH71*E$98,"check")))))</f>
        <v>check</v>
      </c>
      <c r="AJ71" s="121"/>
      <c r="AK71" s="122"/>
      <c r="AL71" s="122"/>
      <c r="AM71" s="122"/>
      <c r="AN71" s="122"/>
      <c r="AO71" s="122"/>
      <c r="AP71" s="122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</row>
    <row r="72" spans="2:77" s="65" customFormat="1" ht="39.75" customHeight="1">
      <c r="B72" s="85">
        <v>51908</v>
      </c>
      <c r="C72" s="254" t="s">
        <v>161</v>
      </c>
      <c r="D72" s="145"/>
      <c r="E72" s="72"/>
      <c r="F72" s="72"/>
      <c r="G72" s="72"/>
      <c r="H72" s="98"/>
      <c r="I72" s="98"/>
      <c r="J72" s="8"/>
      <c r="K72" s="8"/>
      <c r="L72" s="8"/>
      <c r="M72" s="8"/>
      <c r="N72" s="71"/>
      <c r="O72" s="72"/>
      <c r="P72" s="101"/>
      <c r="Q72" s="9"/>
      <c r="R72" s="10"/>
      <c r="S72" s="8"/>
      <c r="T72" s="71"/>
      <c r="U72" s="10"/>
      <c r="V72" s="72"/>
      <c r="W72" s="10"/>
      <c r="X72" s="72"/>
      <c r="Y72" s="72"/>
      <c r="Z72" s="11"/>
      <c r="AA72" s="102"/>
      <c r="AB72" s="102"/>
      <c r="AC72" s="103"/>
      <c r="AD72" s="12">
        <v>27990</v>
      </c>
      <c r="AE72" s="12">
        <f t="shared" si="5"/>
        <v>1000</v>
      </c>
      <c r="AF72" s="298">
        <v>26990</v>
      </c>
      <c r="AH72" s="192">
        <v>129</v>
      </c>
      <c r="AI72" s="188">
        <f>IF(AH72&lt;=100,E$92*AH72,IF(AH72&lt;=120,AH72*E$95,IF(AH72&lt;=140,AH72*E$96,IF(AH72&lt;=160,AH72*E$97,IF(AH72&lt;=180,AH72*E$98,"check")))))</f>
        <v>154.79999999999998</v>
      </c>
      <c r="AJ72" s="121"/>
      <c r="AK72" s="122"/>
      <c r="AL72" s="122"/>
      <c r="AM72" s="122"/>
      <c r="AN72" s="122"/>
      <c r="AO72" s="122"/>
      <c r="AP72" s="122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</row>
    <row r="73" spans="2:77" s="65" customFormat="1" ht="39.75" customHeight="1">
      <c r="B73" s="85" t="s">
        <v>132</v>
      </c>
      <c r="C73" s="254" t="s">
        <v>162</v>
      </c>
      <c r="D73" s="147"/>
      <c r="E73" s="10"/>
      <c r="F73" s="10"/>
      <c r="G73" s="10"/>
      <c r="H73" s="20"/>
      <c r="I73" s="20"/>
      <c r="J73" s="8"/>
      <c r="K73" s="8"/>
      <c r="L73" s="8"/>
      <c r="M73" s="8"/>
      <c r="N73" s="8"/>
      <c r="O73" s="10"/>
      <c r="P73" s="9"/>
      <c r="Q73" s="9"/>
      <c r="R73" s="10"/>
      <c r="S73" s="8"/>
      <c r="T73" s="8"/>
      <c r="U73" s="10"/>
      <c r="V73" s="10"/>
      <c r="W73" s="10"/>
      <c r="X73" s="10"/>
      <c r="Y73" s="10"/>
      <c r="Z73" s="11"/>
      <c r="AA73" s="11"/>
      <c r="AB73" s="11"/>
      <c r="AC73" s="49"/>
      <c r="AD73" s="12">
        <v>30500</v>
      </c>
      <c r="AE73" s="12">
        <f t="shared" si="5"/>
        <v>0</v>
      </c>
      <c r="AF73" s="298">
        <v>30500</v>
      </c>
      <c r="AH73" s="192">
        <v>129</v>
      </c>
      <c r="AI73" s="188">
        <f>IF(AH73&lt;=100,E$92*AH73,IF(AH73&lt;=120,AH73*E$95,IF(AH73&lt;=140,AH73*E$96,IF(AH73&lt;=160,AH73*E$97,IF(AH73&lt;=180,AH73*E$98,"check")))))</f>
        <v>154.79999999999998</v>
      </c>
      <c r="AJ73" s="121"/>
      <c r="AK73" s="122"/>
      <c r="AL73" s="122"/>
      <c r="AM73" s="122"/>
      <c r="AN73" s="122"/>
      <c r="AO73" s="122"/>
      <c r="AP73" s="122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</row>
    <row r="74" spans="2:77" s="65" customFormat="1" ht="39.75" customHeight="1">
      <c r="B74" s="85" t="s">
        <v>132</v>
      </c>
      <c r="C74" s="254" t="s">
        <v>163</v>
      </c>
      <c r="D74" s="147"/>
      <c r="E74" s="10"/>
      <c r="F74" s="10"/>
      <c r="G74" s="10"/>
      <c r="H74" s="20"/>
      <c r="I74" s="20"/>
      <c r="J74" s="8"/>
      <c r="K74" s="8"/>
      <c r="L74" s="8"/>
      <c r="M74" s="8"/>
      <c r="N74" s="8"/>
      <c r="O74" s="10"/>
      <c r="P74" s="9"/>
      <c r="Q74" s="9"/>
      <c r="R74" s="10"/>
      <c r="S74" s="8"/>
      <c r="T74" s="8"/>
      <c r="U74" s="10"/>
      <c r="V74" s="10"/>
      <c r="W74" s="10"/>
      <c r="X74" s="10"/>
      <c r="Y74" s="10"/>
      <c r="Z74" s="11"/>
      <c r="AA74" s="11"/>
      <c r="AB74" s="11"/>
      <c r="AC74" s="49"/>
      <c r="AD74" s="12">
        <v>32500</v>
      </c>
      <c r="AE74" s="12">
        <f t="shared" si="5"/>
        <v>0</v>
      </c>
      <c r="AF74" s="298">
        <v>32500</v>
      </c>
      <c r="AH74" s="192">
        <v>129</v>
      </c>
      <c r="AI74" s="188">
        <f>IF(AH74&lt;=100,E$92*AH74,IF(AH74&lt;=120,AH74*E$95,IF(AH74&lt;=140,AH74*E$96,IF(AH74&lt;=160,AH74*E$97,IF(AH74&lt;=180,AH74*E$98,"check")))))</f>
        <v>154.79999999999998</v>
      </c>
      <c r="AJ74" s="121"/>
      <c r="AK74" s="122"/>
      <c r="AL74" s="122"/>
      <c r="AM74" s="122"/>
      <c r="AN74" s="122"/>
      <c r="AO74" s="122"/>
      <c r="AP74" s="122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</row>
    <row r="75" spans="2:77" s="65" customFormat="1" ht="39.75" customHeight="1">
      <c r="B75" s="85" t="s">
        <v>132</v>
      </c>
      <c r="C75" s="86" t="s">
        <v>164</v>
      </c>
      <c r="D75" s="145"/>
      <c r="E75" s="72"/>
      <c r="F75" s="72"/>
      <c r="G75" s="72"/>
      <c r="H75" s="98"/>
      <c r="I75" s="98"/>
      <c r="J75" s="8"/>
      <c r="K75" s="71"/>
      <c r="L75" s="71"/>
      <c r="M75" s="71"/>
      <c r="N75" s="71"/>
      <c r="O75" s="72"/>
      <c r="P75" s="101"/>
      <c r="Q75" s="101"/>
      <c r="R75" s="72"/>
      <c r="S75" s="71"/>
      <c r="T75" s="71"/>
      <c r="U75" s="10"/>
      <c r="V75" s="72"/>
      <c r="W75" s="72"/>
      <c r="X75" s="72"/>
      <c r="Y75" s="72"/>
      <c r="Z75" s="11"/>
      <c r="AA75" s="102"/>
      <c r="AB75" s="102"/>
      <c r="AC75" s="103"/>
      <c r="AD75" s="12">
        <v>27990</v>
      </c>
      <c r="AE75" s="12">
        <f t="shared" si="5"/>
        <v>0</v>
      </c>
      <c r="AF75" s="298">
        <v>27990</v>
      </c>
      <c r="AH75" s="192">
        <v>139</v>
      </c>
      <c r="AI75" s="188">
        <f>IF(AH75&lt;=100,E$92*AH75,IF(AH75&lt;=120,AH75*E$95,IF(AH75&lt;=140,AH75*E$96,IF(AH75&lt;=160,AH75*E$97,IF(AH75&lt;=180,AH75*E$98,"check")))))</f>
        <v>166.79999999999998</v>
      </c>
      <c r="AJ75" s="121"/>
      <c r="AK75" s="122"/>
      <c r="AL75" s="122"/>
      <c r="AM75" s="122"/>
      <c r="AN75" s="122"/>
      <c r="AO75" s="122"/>
      <c r="AP75" s="122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</row>
    <row r="76" spans="2:77" s="65" customFormat="1" ht="39.75" customHeight="1">
      <c r="B76" s="85" t="s">
        <v>132</v>
      </c>
      <c r="C76" s="86" t="s">
        <v>167</v>
      </c>
      <c r="D76" s="145"/>
      <c r="E76" s="72"/>
      <c r="F76" s="72"/>
      <c r="G76" s="72"/>
      <c r="H76" s="98"/>
      <c r="I76" s="98"/>
      <c r="J76" s="8"/>
      <c r="K76" s="71"/>
      <c r="L76" s="71"/>
      <c r="M76" s="71"/>
      <c r="N76" s="71"/>
      <c r="O76" s="72"/>
      <c r="P76" s="101"/>
      <c r="Q76" s="101"/>
      <c r="R76" s="72"/>
      <c r="S76" s="71"/>
      <c r="T76" s="71"/>
      <c r="U76" s="10"/>
      <c r="V76" s="72"/>
      <c r="W76" s="72"/>
      <c r="X76" s="72"/>
      <c r="Y76" s="72"/>
      <c r="Z76" s="11"/>
      <c r="AA76" s="102"/>
      <c r="AB76" s="102"/>
      <c r="AC76" s="103"/>
      <c r="AD76" s="12">
        <v>32000</v>
      </c>
      <c r="AE76" s="12">
        <f t="shared" ref="AE76" si="9">AD76-AF76</f>
        <v>0</v>
      </c>
      <c r="AF76" s="298">
        <v>32000</v>
      </c>
      <c r="AH76" s="192">
        <v>154</v>
      </c>
      <c r="AI76" s="188">
        <f>IF(AH76&lt;=100,E$92*AH76,IF(AH76&lt;=120,AH76*E$95,IF(AH76&lt;=140,AH76*E$96,IF(AH76&lt;=160,AH76*E$97,IF(AH76&lt;=180,AH76*E$98,"check")))))</f>
        <v>284.90000000000003</v>
      </c>
      <c r="AJ76" s="121"/>
      <c r="AK76" s="122"/>
      <c r="AL76" s="122"/>
      <c r="AM76" s="122"/>
      <c r="AN76" s="122"/>
      <c r="AO76" s="122"/>
      <c r="AP76" s="122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</row>
    <row r="77" spans="2:77" s="65" customFormat="1" ht="39.75" customHeight="1">
      <c r="B77" s="85" t="s">
        <v>132</v>
      </c>
      <c r="C77" s="84" t="s">
        <v>165</v>
      </c>
      <c r="D77" s="147"/>
      <c r="E77" s="10"/>
      <c r="F77" s="10"/>
      <c r="G77" s="10"/>
      <c r="H77" s="20"/>
      <c r="I77" s="20"/>
      <c r="J77" s="8"/>
      <c r="K77" s="8"/>
      <c r="L77" s="8"/>
      <c r="M77" s="8"/>
      <c r="N77" s="8"/>
      <c r="O77" s="10"/>
      <c r="P77" s="9"/>
      <c r="Q77" s="9"/>
      <c r="R77" s="10"/>
      <c r="S77" s="8"/>
      <c r="T77" s="8"/>
      <c r="U77" s="10"/>
      <c r="V77" s="10"/>
      <c r="W77" s="10"/>
      <c r="X77" s="10"/>
      <c r="Y77" s="10"/>
      <c r="Z77" s="11"/>
      <c r="AA77" s="11"/>
      <c r="AB77" s="11"/>
      <c r="AC77" s="49"/>
      <c r="AD77" s="12">
        <v>34500</v>
      </c>
      <c r="AE77" s="12">
        <f t="shared" si="5"/>
        <v>0</v>
      </c>
      <c r="AF77" s="298">
        <v>34500</v>
      </c>
      <c r="AH77" s="192">
        <v>154</v>
      </c>
      <c r="AI77" s="188">
        <f>IF(AH77&lt;=100,E$92*AH77,IF(AH77&lt;=120,AH77*E$95,IF(AH77&lt;=140,AH77*E$96,IF(AH77&lt;=160,AH77*E$97,IF(AH77&lt;=180,AH77*E$98,"check")))))</f>
        <v>284.90000000000003</v>
      </c>
      <c r="AJ77" s="121"/>
      <c r="AK77" s="122"/>
      <c r="AL77" s="122"/>
      <c r="AM77" s="122"/>
      <c r="AN77" s="122"/>
      <c r="AO77" s="122"/>
      <c r="AP77" s="122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</row>
    <row r="78" spans="2:77" s="65" customFormat="1" ht="39.75" customHeight="1">
      <c r="B78" s="85" t="s">
        <v>132</v>
      </c>
      <c r="C78" s="86" t="s">
        <v>169</v>
      </c>
      <c r="D78" s="147"/>
      <c r="E78" s="10"/>
      <c r="F78" s="10"/>
      <c r="G78" s="10"/>
      <c r="H78" s="20"/>
      <c r="I78" s="20"/>
      <c r="J78" s="8"/>
      <c r="K78" s="8"/>
      <c r="L78" s="8"/>
      <c r="M78" s="8"/>
      <c r="N78" s="8"/>
      <c r="O78" s="10"/>
      <c r="P78" s="9"/>
      <c r="Q78" s="9"/>
      <c r="R78" s="10"/>
      <c r="S78" s="8"/>
      <c r="T78" s="8"/>
      <c r="U78" s="10"/>
      <c r="V78" s="10"/>
      <c r="W78" s="10"/>
      <c r="X78" s="10"/>
      <c r="Y78" s="10"/>
      <c r="Z78" s="11"/>
      <c r="AA78" s="11"/>
      <c r="AB78" s="11"/>
      <c r="AC78" s="49"/>
      <c r="AD78" s="12">
        <v>36500</v>
      </c>
      <c r="AE78" s="12">
        <f t="shared" ref="AE78" si="10">AD78-AF78</f>
        <v>0</v>
      </c>
      <c r="AF78" s="298">
        <v>36500</v>
      </c>
      <c r="AH78" s="192">
        <v>154</v>
      </c>
      <c r="AI78" s="188">
        <f>IF(AH78&lt;=100,E$92*AH78,IF(AH78&lt;=120,AH78*E$95,IF(AH78&lt;=140,AH78*E$96,IF(AH78&lt;=160,AH78*E$97,IF(AH78&lt;=180,AH78*E$98,"check")))))</f>
        <v>284.90000000000003</v>
      </c>
      <c r="AJ78" s="121"/>
      <c r="AK78" s="122"/>
      <c r="AL78" s="122"/>
      <c r="AM78" s="122"/>
      <c r="AN78" s="122"/>
      <c r="AO78" s="122"/>
      <c r="AP78" s="122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</row>
    <row r="79" spans="2:77" s="65" customFormat="1" ht="39.75" customHeight="1">
      <c r="B79" s="85" t="s">
        <v>132</v>
      </c>
      <c r="C79" s="84" t="s">
        <v>166</v>
      </c>
      <c r="D79" s="147"/>
      <c r="E79" s="10"/>
      <c r="F79" s="10"/>
      <c r="G79" s="10"/>
      <c r="H79" s="20"/>
      <c r="I79" s="20"/>
      <c r="J79" s="8"/>
      <c r="K79" s="8"/>
      <c r="L79" s="8"/>
      <c r="M79" s="8"/>
      <c r="N79" s="8"/>
      <c r="O79" s="10"/>
      <c r="P79" s="9"/>
      <c r="Q79" s="9"/>
      <c r="R79" s="10"/>
      <c r="S79" s="8"/>
      <c r="T79" s="8"/>
      <c r="U79" s="10"/>
      <c r="V79" s="10"/>
      <c r="W79" s="10"/>
      <c r="X79" s="10"/>
      <c r="Y79" s="10"/>
      <c r="Z79" s="11"/>
      <c r="AA79" s="11"/>
      <c r="AB79" s="11"/>
      <c r="AC79" s="49"/>
      <c r="AD79" s="12">
        <v>36500</v>
      </c>
      <c r="AE79" s="12">
        <f t="shared" si="5"/>
        <v>0</v>
      </c>
      <c r="AF79" s="298">
        <v>36500</v>
      </c>
      <c r="AH79" s="192">
        <v>166</v>
      </c>
      <c r="AI79" s="188">
        <f>IF(AH79&lt;=100,E$92*AH79,IF(AH79&lt;=120,AH79*E$95,IF(AH79&lt;=140,AH79*E$96,IF(AH79&lt;=160,AH79*E$97,IF(AH79&lt;=180,AH79*E$98,"check")))))</f>
        <v>406.70000000000005</v>
      </c>
      <c r="AJ79" s="121"/>
      <c r="AK79" s="122"/>
      <c r="AL79" s="122"/>
      <c r="AM79" s="122"/>
      <c r="AN79" s="122"/>
      <c r="AO79" s="122"/>
      <c r="AP79" s="122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</row>
    <row r="80" spans="2:77" s="65" customFormat="1" ht="39.75" customHeight="1" thickBot="1">
      <c r="B80" s="229" t="s">
        <v>132</v>
      </c>
      <c r="C80" s="232" t="s">
        <v>168</v>
      </c>
      <c r="D80" s="150"/>
      <c r="E80" s="138"/>
      <c r="F80" s="138"/>
      <c r="G80" s="138"/>
      <c r="H80" s="158"/>
      <c r="I80" s="158"/>
      <c r="J80" s="139"/>
      <c r="K80" s="139"/>
      <c r="L80" s="139"/>
      <c r="M80" s="139"/>
      <c r="N80" s="139"/>
      <c r="O80" s="138"/>
      <c r="P80" s="137"/>
      <c r="Q80" s="137"/>
      <c r="R80" s="138"/>
      <c r="S80" s="139"/>
      <c r="T80" s="139"/>
      <c r="U80" s="138"/>
      <c r="V80" s="138"/>
      <c r="W80" s="138"/>
      <c r="X80" s="138"/>
      <c r="Y80" s="138"/>
      <c r="Z80" s="140"/>
      <c r="AA80" s="140"/>
      <c r="AB80" s="140"/>
      <c r="AC80" s="159"/>
      <c r="AD80" s="218">
        <v>38500</v>
      </c>
      <c r="AE80" s="218">
        <f t="shared" si="5"/>
        <v>0</v>
      </c>
      <c r="AF80" s="300">
        <v>38500</v>
      </c>
      <c r="AG80" s="246"/>
      <c r="AH80" s="193">
        <v>166</v>
      </c>
      <c r="AI80" s="189">
        <f>IF(AH80&lt;=100,E$92*AH80,IF(AH80&lt;=120,AH80*E$95,IF(AH80&lt;=140,AH80*E$96,IF(AH80&lt;=160,AH80*E$97,IF(AH80&lt;=180,AH80*E$98,"check")))))</f>
        <v>406.70000000000005</v>
      </c>
      <c r="AJ80" s="121"/>
      <c r="AK80" s="122"/>
      <c r="AL80" s="122"/>
      <c r="AM80" s="123"/>
      <c r="AN80" s="122"/>
      <c r="AO80" s="122"/>
      <c r="AP80" s="122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</row>
    <row r="81" spans="1:77" s="65" customFormat="1" ht="13.5" customHeight="1">
      <c r="B81" s="105"/>
      <c r="C81" s="228"/>
      <c r="D81" s="18"/>
      <c r="E81" s="15"/>
      <c r="F81" s="15"/>
      <c r="G81" s="15"/>
      <c r="H81" s="70"/>
      <c r="I81" s="70"/>
      <c r="J81" s="18"/>
      <c r="K81" s="18"/>
      <c r="L81" s="18"/>
      <c r="M81" s="18"/>
      <c r="N81" s="18"/>
      <c r="O81" s="15"/>
      <c r="P81" s="19"/>
      <c r="Q81" s="19"/>
      <c r="R81" s="15"/>
      <c r="S81" s="18"/>
      <c r="T81" s="18"/>
      <c r="U81" s="15"/>
      <c r="V81" s="15"/>
      <c r="W81" s="15"/>
      <c r="X81" s="15"/>
      <c r="Y81" s="15"/>
      <c r="Z81" s="16"/>
      <c r="AA81" s="16"/>
      <c r="AB81" s="16"/>
      <c r="AC81" s="18"/>
      <c r="AD81" s="17"/>
      <c r="AE81" s="17"/>
      <c r="AF81" s="17"/>
      <c r="AH81" s="17"/>
      <c r="AI81" s="17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</row>
    <row r="82" spans="1:77" s="65" customFormat="1" ht="39.75" customHeight="1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8"/>
      <c r="T82" s="18"/>
      <c r="U82" s="15"/>
      <c r="V82" s="15"/>
      <c r="W82" s="15"/>
      <c r="X82" s="15"/>
      <c r="Y82" s="15"/>
      <c r="Z82" s="16"/>
      <c r="AA82" s="16"/>
      <c r="AB82" s="16"/>
      <c r="AC82" s="18"/>
      <c r="AF82" s="17"/>
      <c r="AI82" s="17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</row>
    <row r="83" spans="1:77" s="50" customFormat="1" ht="8.25" hidden="1" customHeight="1">
      <c r="A83" s="58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174"/>
      <c r="AE83" s="174"/>
      <c r="AF83" s="174"/>
      <c r="AH83" s="174"/>
      <c r="AI83" s="174"/>
    </row>
    <row r="84" spans="1:77" s="50" customFormat="1" ht="8.25" hidden="1" customHeight="1">
      <c r="A84" s="58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174"/>
      <c r="AE84" s="174"/>
      <c r="AF84" s="174"/>
      <c r="AH84" s="174"/>
      <c r="AI84" s="174"/>
    </row>
    <row r="85" spans="1:77" s="50" customFormat="1" ht="22.5" hidden="1" customHeight="1">
      <c r="A85" s="58"/>
      <c r="D85" s="51"/>
      <c r="E85" s="51"/>
      <c r="F85" s="51"/>
      <c r="G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174"/>
      <c r="AE85" s="174"/>
      <c r="AF85" s="174"/>
      <c r="AH85" s="174"/>
      <c r="AI85" s="174"/>
    </row>
    <row r="86" spans="1:77" s="58" customFormat="1" ht="8.25" customHeight="1">
      <c r="B86" s="54"/>
      <c r="C86" s="55"/>
      <c r="D86" s="56"/>
      <c r="E86" s="56"/>
      <c r="F86" s="56"/>
      <c r="G86" s="56"/>
      <c r="H86" s="56"/>
      <c r="I86" s="56"/>
      <c r="J86" s="56"/>
      <c r="K86" s="56"/>
      <c r="L86" s="56"/>
      <c r="M86" s="51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7"/>
      <c r="AE86" s="57"/>
      <c r="AF86" s="57"/>
      <c r="AH86" s="57"/>
      <c r="AI86" s="57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</row>
    <row r="87" spans="1:77" s="50" customFormat="1" ht="21.75" customHeight="1">
      <c r="A87" s="58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174"/>
      <c r="AE87" s="174"/>
      <c r="AF87" s="174"/>
      <c r="AH87" s="174"/>
      <c r="AI87" s="174"/>
    </row>
    <row r="88" spans="1:77">
      <c r="M88" s="51"/>
      <c r="AJ88" s="63"/>
      <c r="AK88" s="63"/>
      <c r="AL88" s="63"/>
      <c r="AM88" s="63"/>
      <c r="AN88" s="63"/>
      <c r="AO88" s="63"/>
      <c r="AP88" s="63"/>
    </row>
    <row r="89" spans="1:77">
      <c r="A89" s="63"/>
      <c r="B89" s="63"/>
      <c r="C89" s="122"/>
      <c r="D89" s="385">
        <v>2016</v>
      </c>
      <c r="E89" s="385"/>
      <c r="M89" s="51"/>
      <c r="AJ89" s="63"/>
      <c r="AK89" s="63"/>
      <c r="AL89" s="63"/>
      <c r="AM89" s="63"/>
      <c r="AN89" s="63"/>
      <c r="AO89" s="63"/>
      <c r="AP89" s="63"/>
    </row>
    <row r="90" spans="1:77">
      <c r="A90" s="63"/>
      <c r="B90" s="63"/>
      <c r="C90" s="122"/>
      <c r="D90" s="122"/>
      <c r="E90" s="122"/>
      <c r="M90" s="51"/>
      <c r="AJ90" s="63"/>
      <c r="AK90" s="63"/>
      <c r="AL90" s="63"/>
      <c r="AM90" s="63"/>
      <c r="AN90" s="63"/>
      <c r="AO90" s="63"/>
      <c r="AP90" s="63"/>
    </row>
    <row r="91" spans="1:77">
      <c r="A91" s="63"/>
      <c r="B91" s="63"/>
      <c r="C91" s="122"/>
      <c r="D91" s="247" t="s">
        <v>95</v>
      </c>
      <c r="E91" s="247">
        <v>0</v>
      </c>
      <c r="M91" s="51"/>
      <c r="AJ91" s="63"/>
      <c r="AK91" s="63"/>
      <c r="AL91" s="63"/>
      <c r="AM91" s="63"/>
      <c r="AN91" s="63"/>
      <c r="AO91" s="63"/>
      <c r="AP91" s="63"/>
    </row>
    <row r="92" spans="1:77">
      <c r="A92" s="63"/>
      <c r="B92" s="63"/>
      <c r="C92" s="122"/>
      <c r="D92" s="248" t="s">
        <v>96</v>
      </c>
      <c r="E92" s="248">
        <v>0.9</v>
      </c>
      <c r="M92" s="51"/>
      <c r="AJ92" s="63"/>
      <c r="AK92" s="63"/>
      <c r="AL92" s="63"/>
      <c r="AM92" s="63"/>
      <c r="AN92" s="63"/>
      <c r="AO92" s="63"/>
      <c r="AP92" s="63"/>
    </row>
    <row r="93" spans="1:77">
      <c r="A93" s="63"/>
      <c r="B93" s="63"/>
      <c r="C93" s="122"/>
      <c r="D93" s="248"/>
      <c r="E93" s="248"/>
      <c r="M93" s="51"/>
      <c r="AJ93" s="63"/>
      <c r="AK93" s="63"/>
      <c r="AL93" s="63"/>
      <c r="AM93" s="63"/>
      <c r="AN93" s="63"/>
      <c r="AO93" s="63"/>
      <c r="AP93" s="63"/>
    </row>
    <row r="94" spans="1:77">
      <c r="A94" s="63"/>
      <c r="B94" s="63"/>
      <c r="C94" s="122"/>
      <c r="D94" s="248"/>
      <c r="E94" s="248"/>
      <c r="M94" s="51"/>
      <c r="AJ94" s="63"/>
      <c r="AK94" s="63"/>
      <c r="AL94" s="63"/>
      <c r="AM94" s="63"/>
      <c r="AN94" s="63"/>
      <c r="AO94" s="63"/>
      <c r="AP94" s="63"/>
    </row>
    <row r="95" spans="1:77">
      <c r="A95" s="63"/>
      <c r="B95" s="63"/>
      <c r="C95" s="122"/>
      <c r="D95" s="247" t="s">
        <v>97</v>
      </c>
      <c r="E95" s="247">
        <v>0.98</v>
      </c>
      <c r="M95" s="51"/>
      <c r="AJ95" s="63"/>
      <c r="AK95" s="63"/>
      <c r="AL95" s="63"/>
      <c r="AM95" s="63"/>
      <c r="AN95" s="63"/>
      <c r="AO95" s="63"/>
      <c r="AP95" s="63"/>
    </row>
    <row r="96" spans="1:77">
      <c r="A96" s="63"/>
      <c r="B96" s="63"/>
      <c r="C96" s="122"/>
      <c r="D96" s="248" t="s">
        <v>98</v>
      </c>
      <c r="E96" s="248">
        <v>1.2</v>
      </c>
      <c r="M96" s="51"/>
      <c r="AJ96" s="63"/>
      <c r="AK96" s="63"/>
      <c r="AL96" s="63"/>
      <c r="AM96" s="63"/>
      <c r="AN96" s="63"/>
      <c r="AO96" s="63"/>
      <c r="AP96" s="63"/>
    </row>
    <row r="97" spans="1:42">
      <c r="A97" s="63"/>
      <c r="B97" s="63"/>
      <c r="C97" s="122"/>
      <c r="D97" s="247" t="s">
        <v>99</v>
      </c>
      <c r="E97" s="247">
        <v>1.85</v>
      </c>
      <c r="M97" s="51"/>
      <c r="AJ97" s="63"/>
      <c r="AK97" s="63"/>
      <c r="AL97" s="63"/>
      <c r="AM97" s="63"/>
      <c r="AN97" s="63"/>
      <c r="AO97" s="63"/>
      <c r="AP97" s="63"/>
    </row>
    <row r="98" spans="1:42">
      <c r="A98" s="63"/>
      <c r="B98" s="63"/>
      <c r="C98" s="122"/>
      <c r="D98" s="248" t="s">
        <v>100</v>
      </c>
      <c r="E98" s="248">
        <v>2.4500000000000002</v>
      </c>
      <c r="M98" s="51"/>
      <c r="AJ98" s="63"/>
      <c r="AK98" s="63"/>
      <c r="AL98" s="63"/>
      <c r="AM98" s="63"/>
      <c r="AN98" s="63"/>
      <c r="AO98" s="63"/>
      <c r="AP98" s="63"/>
    </row>
    <row r="99" spans="1:42">
      <c r="A99" s="63"/>
      <c r="B99" s="63"/>
      <c r="C99" s="122"/>
      <c r="D99" s="247" t="s">
        <v>101</v>
      </c>
      <c r="E99" s="247">
        <v>2.78</v>
      </c>
      <c r="AJ99" s="63"/>
      <c r="AK99" s="63"/>
      <c r="AL99" s="63"/>
      <c r="AM99" s="63"/>
      <c r="AN99" s="63"/>
      <c r="AO99" s="63"/>
      <c r="AP99" s="63"/>
    </row>
    <row r="100" spans="1:42">
      <c r="A100" s="63"/>
      <c r="B100" s="63"/>
      <c r="C100" s="122"/>
      <c r="D100" s="248" t="s">
        <v>100</v>
      </c>
      <c r="E100" s="248">
        <v>2.4500000000000002</v>
      </c>
      <c r="AJ100" s="63"/>
      <c r="AK100" s="63"/>
      <c r="AL100" s="63"/>
      <c r="AM100" s="63"/>
      <c r="AN100" s="63"/>
      <c r="AO100" s="63"/>
      <c r="AP100" s="63"/>
    </row>
    <row r="101" spans="1:42">
      <c r="A101" s="63"/>
      <c r="B101" s="63"/>
      <c r="C101" s="122"/>
      <c r="D101" s="247" t="s">
        <v>101</v>
      </c>
      <c r="E101" s="247">
        <v>2.78</v>
      </c>
      <c r="AJ101" s="63"/>
      <c r="AK101" s="63"/>
      <c r="AL101" s="63"/>
      <c r="AM101" s="63"/>
      <c r="AN101" s="63"/>
      <c r="AO101" s="63"/>
      <c r="AP101" s="63"/>
    </row>
    <row r="102" spans="1:42">
      <c r="A102" s="63"/>
      <c r="B102" s="63"/>
      <c r="AJ102" s="63"/>
      <c r="AK102" s="63"/>
      <c r="AL102" s="63"/>
      <c r="AM102" s="63"/>
      <c r="AN102" s="63"/>
      <c r="AO102" s="63"/>
      <c r="AP102" s="63"/>
    </row>
    <row r="103" spans="1:42">
      <c r="A103" s="63"/>
      <c r="B103" s="63"/>
      <c r="AJ103" s="63"/>
      <c r="AK103" s="63"/>
      <c r="AL103" s="63"/>
      <c r="AM103" s="63"/>
      <c r="AN103" s="63"/>
      <c r="AO103" s="63"/>
      <c r="AP103" s="63"/>
    </row>
    <row r="104" spans="1:42">
      <c r="A104" s="63"/>
      <c r="B104" s="63"/>
      <c r="AJ104" s="63"/>
      <c r="AK104" s="63"/>
      <c r="AL104" s="63"/>
      <c r="AM104" s="63"/>
      <c r="AN104" s="63"/>
      <c r="AO104" s="63"/>
      <c r="AP104" s="63"/>
    </row>
    <row r="105" spans="1:42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H105" s="63"/>
      <c r="AI105" s="63"/>
      <c r="AJ105" s="63"/>
      <c r="AK105" s="63"/>
      <c r="AL105" s="63"/>
      <c r="AM105" s="63"/>
      <c r="AN105" s="63"/>
      <c r="AO105" s="63"/>
      <c r="AP105" s="63"/>
    </row>
    <row r="106" spans="1:42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H106" s="63"/>
      <c r="AI106" s="63"/>
      <c r="AJ106" s="63"/>
      <c r="AK106" s="63"/>
      <c r="AL106" s="63"/>
      <c r="AM106" s="63"/>
      <c r="AN106" s="63"/>
      <c r="AO106" s="63"/>
      <c r="AP106" s="63"/>
    </row>
    <row r="107" spans="1:42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H107" s="63"/>
      <c r="AI107" s="63"/>
      <c r="AJ107" s="63"/>
      <c r="AK107" s="63"/>
      <c r="AL107" s="63"/>
      <c r="AM107" s="63"/>
      <c r="AN107" s="63"/>
      <c r="AO107" s="63"/>
      <c r="AP107" s="63"/>
    </row>
    <row r="108" spans="1:42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H108" s="63"/>
      <c r="AI108" s="63"/>
      <c r="AJ108" s="63"/>
      <c r="AK108" s="63"/>
      <c r="AL108" s="63"/>
      <c r="AM108" s="63"/>
      <c r="AN108" s="63"/>
      <c r="AO108" s="63"/>
      <c r="AP108" s="63"/>
    </row>
    <row r="109" spans="1:42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H109" s="63"/>
      <c r="AI109" s="63"/>
      <c r="AJ109" s="63"/>
      <c r="AK109" s="63"/>
      <c r="AL109" s="63"/>
      <c r="AM109" s="63"/>
      <c r="AN109" s="63"/>
      <c r="AO109" s="63"/>
      <c r="AP109" s="63"/>
    </row>
    <row r="110" spans="1:42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H110" s="63"/>
      <c r="AI110" s="63"/>
      <c r="AJ110" s="63"/>
      <c r="AK110" s="63"/>
      <c r="AL110" s="63"/>
      <c r="AM110" s="63"/>
      <c r="AN110" s="63"/>
      <c r="AO110" s="63"/>
      <c r="AP110" s="63"/>
    </row>
    <row r="111" spans="1:42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H111" s="63"/>
      <c r="AI111" s="63"/>
      <c r="AJ111" s="63"/>
      <c r="AK111" s="63"/>
      <c r="AL111" s="63"/>
      <c r="AM111" s="63"/>
      <c r="AN111" s="63"/>
      <c r="AO111" s="63"/>
      <c r="AP111" s="63"/>
    </row>
    <row r="112" spans="1:42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H112" s="63"/>
      <c r="AI112" s="63"/>
      <c r="AJ112" s="63"/>
      <c r="AK112" s="63"/>
      <c r="AL112" s="63"/>
      <c r="AM112" s="63"/>
      <c r="AN112" s="63"/>
      <c r="AO112" s="63"/>
      <c r="AP112" s="63"/>
    </row>
    <row r="113" spans="1:42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H113" s="63"/>
      <c r="AI113" s="63"/>
      <c r="AJ113" s="63"/>
      <c r="AK113" s="63"/>
      <c r="AL113" s="63"/>
      <c r="AM113" s="63"/>
      <c r="AN113" s="63"/>
      <c r="AO113" s="63"/>
      <c r="AP113" s="63"/>
    </row>
    <row r="114" spans="1:42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H114" s="63"/>
      <c r="AI114" s="63"/>
      <c r="AJ114" s="63"/>
      <c r="AK114" s="63"/>
      <c r="AL114" s="63"/>
      <c r="AM114" s="63"/>
      <c r="AN114" s="63"/>
      <c r="AO114" s="63"/>
      <c r="AP114" s="63"/>
    </row>
    <row r="115" spans="1:42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H115" s="63"/>
      <c r="AI115" s="63"/>
      <c r="AJ115" s="63"/>
      <c r="AK115" s="63"/>
      <c r="AL115" s="63"/>
      <c r="AM115" s="63"/>
      <c r="AN115" s="63"/>
      <c r="AO115" s="63"/>
      <c r="AP115" s="63"/>
    </row>
    <row r="116" spans="1:42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H116" s="63"/>
      <c r="AI116" s="63"/>
      <c r="AJ116" s="63"/>
      <c r="AK116" s="63"/>
      <c r="AL116" s="63"/>
      <c r="AM116" s="63"/>
      <c r="AN116" s="63"/>
      <c r="AO116" s="63"/>
      <c r="AP116" s="63"/>
    </row>
    <row r="117" spans="1:42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H117" s="63"/>
      <c r="AI117" s="63"/>
      <c r="AJ117" s="63"/>
      <c r="AK117" s="63"/>
      <c r="AL117" s="63"/>
      <c r="AM117" s="63"/>
      <c r="AN117" s="63"/>
      <c r="AO117" s="63"/>
      <c r="AP117" s="63"/>
    </row>
    <row r="118" spans="1:42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H118" s="63"/>
      <c r="AI118" s="63"/>
      <c r="AJ118" s="63"/>
      <c r="AK118" s="63"/>
      <c r="AL118" s="63"/>
      <c r="AM118" s="63"/>
      <c r="AN118" s="63"/>
      <c r="AO118" s="63"/>
      <c r="AP118" s="63"/>
    </row>
    <row r="119" spans="1:42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H119" s="63"/>
      <c r="AI119" s="63"/>
      <c r="AJ119" s="63"/>
      <c r="AK119" s="63"/>
      <c r="AL119" s="63"/>
      <c r="AM119" s="63"/>
      <c r="AN119" s="63"/>
      <c r="AO119" s="63"/>
      <c r="AP119" s="63"/>
    </row>
  </sheetData>
  <mergeCells count="18">
    <mergeCell ref="AI2:AI3"/>
    <mergeCell ref="D89:E89"/>
    <mergeCell ref="B5:AC5"/>
    <mergeCell ref="AF2:AF3"/>
    <mergeCell ref="AH2:AH3"/>
    <mergeCell ref="AE2:AE3"/>
    <mergeCell ref="B17:AC17"/>
    <mergeCell ref="AD2:AD3"/>
    <mergeCell ref="B56:AC56"/>
    <mergeCell ref="B58:AC58"/>
    <mergeCell ref="A18:A26"/>
    <mergeCell ref="B28:AC28"/>
    <mergeCell ref="B36:AC36"/>
    <mergeCell ref="B51:AC51"/>
    <mergeCell ref="H1:K1"/>
    <mergeCell ref="B2:B3"/>
    <mergeCell ref="C2:C3"/>
    <mergeCell ref="D2:AC3"/>
  </mergeCells>
  <printOptions horizontalCentered="1" verticalCentered="1"/>
  <pageMargins left="0.11811023622047245" right="0.11811023622047245" top="0.15748031496062992" bottom="0.35433070866141736" header="0.11811023622047245" footer="0.31496062992125984"/>
  <pageSetup paperSize="9" scale="28" orientation="portrait" r:id="rId1"/>
  <headerFooter alignWithMargins="0">
    <oddHeader>&amp;C&amp;"Book Antiqua,Έντονα"&amp;26ΕΝΔΕΙΚΤΙΚΟΣ ΤΙΜΟΚΑΤΑΛΟΓΟΣ ΛΙΑΝΙΚΩΝ ΠΩΛΗΣΕΩΝ ΟΧΗΜΑΤΩΝ</oddHeader>
    <oddFooter>&amp;L&amp;28ΑΟΥΤΟ ΝΤΗΛ Α.Β.Ε.Ε.&amp;R&amp;22Ο παρών τιμοκατάλογος καταργεί κάθε προηγούμενο - Σελίς  &amp;P / &amp;N</oddFooter>
  </headerFooter>
  <rowBreaks count="1" manualBreakCount="1">
    <brk id="27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Εξοπλισμός</vt:lpstr>
      <vt:lpstr>PriceList</vt:lpstr>
      <vt:lpstr>PriceList!Print_Area</vt:lpstr>
      <vt:lpstr>Εξοπλισμός!Print_Area</vt:lpstr>
      <vt:lpstr>PriceList!Print_Titles</vt:lpstr>
      <vt:lpstr>Εξοπλισμός!Print_Titles</vt:lpstr>
    </vt:vector>
  </TitlesOfParts>
  <Company>P&amp;R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Paleologou Mary</cp:lastModifiedBy>
  <cp:lastPrinted>2017-04-28T16:48:03Z</cp:lastPrinted>
  <dcterms:created xsi:type="dcterms:W3CDTF">2004-02-26T12:02:49Z</dcterms:created>
  <dcterms:modified xsi:type="dcterms:W3CDTF">2017-04-28T16:48:51Z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