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ate1904="1" codeName="ThisWorkbook"/>
  <bookViews>
    <workbookView xWindow="-15" yWindow="585" windowWidth="8655" windowHeight="9105" tabRatio="783"/>
  </bookViews>
  <sheets>
    <sheet name="Εκδόσεις" sheetId="1" r:id="rId1"/>
    <sheet name="Εξοπλισμός" sheetId="13" r:id="rId2"/>
    <sheet name="Ανάλυση Τιμών Μοντέλων" sheetId="46" r:id="rId3"/>
    <sheet name="Ανάλυση Τιμών Προαιρ. εξοπλ." sheetId="52" r:id="rId4"/>
  </sheets>
  <definedNames>
    <definedName name="___INDEX_SHEET___ASAP_Utilities">#REF!</definedName>
    <definedName name="_xlnm.Print_Area" localSheetId="2">'Ανάλυση Τιμών Μοντέλων'!$A$1:$L$23</definedName>
    <definedName name="_xlnm.Print_Area" localSheetId="3">'Ανάλυση Τιμών Προαιρ. εξοπλ.'!$A$2:$D$30</definedName>
    <definedName name="_xlnm.Print_Area" localSheetId="0">Εκδόσεις!$A$1:$H$16</definedName>
    <definedName name="_xlnm.Print_Area" localSheetId="1">Εξοπλισμός!$A$1:$F$98</definedName>
    <definedName name="_xlnm.Print_Titles" localSheetId="1">Εξοπλισμός!$2:$2</definedName>
  </definedNames>
  <calcPr calcId="152511"/>
  <fileRecoveryPr autoRecover="0"/>
</workbook>
</file>

<file path=xl/calcChain.xml><?xml version="1.0" encoding="utf-8"?>
<calcChain xmlns="http://schemas.openxmlformats.org/spreadsheetml/2006/main">
  <c r="F12" i="46"/>
  <c r="F11"/>
  <c r="E95" i="13" l="1"/>
  <c r="E93"/>
  <c r="E83"/>
  <c r="E76"/>
  <c r="E75"/>
  <c r="E52"/>
  <c r="E44"/>
  <c r="E34"/>
  <c r="E41"/>
  <c r="E40"/>
  <c r="E39"/>
  <c r="E2" l="1"/>
  <c r="G12" i="1" l="1"/>
  <c r="G11"/>
  <c r="G9"/>
  <c r="H14" i="46"/>
  <c r="F14" s="1"/>
  <c r="G7" i="1" s="1"/>
  <c r="G6"/>
  <c r="F17" i="46"/>
  <c r="E17"/>
  <c r="E16"/>
  <c r="I16" s="1"/>
  <c r="F13"/>
  <c r="H13"/>
  <c r="E13"/>
  <c r="E12"/>
  <c r="I11"/>
  <c r="E11"/>
  <c r="C14"/>
  <c r="C13"/>
  <c r="A13"/>
  <c r="A17"/>
  <c r="A16"/>
  <c r="A15"/>
  <c r="A14"/>
  <c r="L17"/>
  <c r="K17"/>
  <c r="I17"/>
  <c r="H17"/>
  <c r="C17"/>
  <c r="L16"/>
  <c r="K16"/>
  <c r="H16"/>
  <c r="C16"/>
  <c r="L15"/>
  <c r="K15"/>
  <c r="I15"/>
  <c r="H15"/>
  <c r="E15"/>
  <c r="C15"/>
  <c r="L14"/>
  <c r="K14"/>
  <c r="I14"/>
  <c r="E14"/>
  <c r="L13"/>
  <c r="K13"/>
  <c r="I13"/>
  <c r="A11"/>
  <c r="A12"/>
  <c r="A10"/>
  <c r="C11"/>
  <c r="L12"/>
  <c r="K12"/>
  <c r="H12"/>
  <c r="I12"/>
  <c r="C12"/>
  <c r="L11"/>
  <c r="K11"/>
  <c r="H11"/>
  <c r="F11" i="1" s="1"/>
  <c r="F16" i="46" l="1"/>
  <c r="F15"/>
  <c r="F12" i="1"/>
  <c r="D76" i="13"/>
  <c r="C76"/>
  <c r="C54" l="1"/>
  <c r="B17" i="52"/>
  <c r="D17"/>
  <c r="D12"/>
  <c r="G18" i="46"/>
  <c r="E18" l="1"/>
  <c r="K22" l="1"/>
  <c r="L22"/>
  <c r="A12" i="52"/>
  <c r="A10" l="1"/>
  <c r="F9" i="46"/>
  <c r="E9"/>
  <c r="I9" l="1"/>
  <c r="A9"/>
  <c r="F9" i="1"/>
  <c r="H9" i="46" l="1"/>
  <c r="K9"/>
  <c r="L9"/>
  <c r="F7" i="1"/>
  <c r="C9" i="46"/>
  <c r="E8"/>
  <c r="A6" l="1"/>
  <c r="E6"/>
  <c r="I6" s="1"/>
  <c r="H6"/>
  <c r="K6"/>
  <c r="L6"/>
  <c r="C6"/>
  <c r="F6" l="1"/>
  <c r="E5" i="1" s="1"/>
  <c r="E20" i="46"/>
  <c r="L19"/>
  <c r="L20"/>
  <c r="L21"/>
  <c r="K19"/>
  <c r="K20"/>
  <c r="K21"/>
  <c r="I20"/>
  <c r="E19"/>
  <c r="I19" s="1"/>
  <c r="A20" l="1"/>
  <c r="A19"/>
  <c r="H20"/>
  <c r="F20" s="1"/>
  <c r="H11" i="1" s="1"/>
  <c r="H19" i="46"/>
  <c r="F19" s="1"/>
  <c r="H10" i="1" s="1"/>
  <c r="C20" i="46"/>
  <c r="C19"/>
  <c r="D95" i="13" l="1"/>
  <c r="C95"/>
  <c r="B28" i="52"/>
  <c r="A27"/>
  <c r="D28"/>
  <c r="F41" i="13" l="1"/>
  <c r="F40"/>
  <c r="F39"/>
  <c r="D41"/>
  <c r="D40"/>
  <c r="D39"/>
  <c r="C40"/>
  <c r="C41"/>
  <c r="C39"/>
  <c r="F76"/>
  <c r="D75"/>
  <c r="C75"/>
  <c r="F83"/>
  <c r="D83"/>
  <c r="C83"/>
  <c r="F93"/>
  <c r="D93"/>
  <c r="C93"/>
  <c r="F44"/>
  <c r="D44"/>
  <c r="C44"/>
  <c r="C45"/>
  <c r="F34"/>
  <c r="D34"/>
  <c r="C34"/>
  <c r="C31"/>
  <c r="F9"/>
  <c r="F26"/>
  <c r="C23"/>
  <c r="D52"/>
  <c r="C52"/>
  <c r="B16" i="52"/>
  <c r="D26" l="1"/>
  <c r="D23"/>
  <c r="D24"/>
  <c r="D22"/>
  <c r="D20"/>
  <c r="D19"/>
  <c r="D16"/>
  <c r="D15"/>
  <c r="D14"/>
  <c r="D7"/>
  <c r="D8"/>
  <c r="D5"/>
  <c r="D10"/>
  <c r="B26"/>
  <c r="A25"/>
  <c r="B24"/>
  <c r="B23"/>
  <c r="B22"/>
  <c r="A21"/>
  <c r="B20"/>
  <c r="B19"/>
  <c r="A18"/>
  <c r="B15"/>
  <c r="B14"/>
  <c r="A13"/>
  <c r="B11"/>
  <c r="B12"/>
  <c r="B10"/>
  <c r="B8"/>
  <c r="B7"/>
  <c r="A6"/>
  <c r="B5"/>
  <c r="E21" i="46" l="1"/>
  <c r="E10"/>
  <c r="E5"/>
  <c r="I5" s="1"/>
  <c r="I18"/>
  <c r="E7"/>
  <c r="A8" l="1"/>
  <c r="A21"/>
  <c r="A18"/>
  <c r="A7"/>
  <c r="A5"/>
  <c r="F2" i="13" l="1"/>
  <c r="D2"/>
  <c r="C2"/>
  <c r="C18" i="46" l="1"/>
  <c r="L7" l="1"/>
  <c r="L8"/>
  <c r="L10"/>
  <c r="L18"/>
  <c r="L5"/>
  <c r="K7"/>
  <c r="K8"/>
  <c r="K10"/>
  <c r="K18"/>
  <c r="K5"/>
  <c r="A9" i="52" l="1"/>
  <c r="I21" i="46" l="1"/>
  <c r="I10"/>
  <c r="I8"/>
  <c r="I7"/>
  <c r="H7"/>
  <c r="H8"/>
  <c r="H10"/>
  <c r="H18"/>
  <c r="H21"/>
  <c r="H5"/>
  <c r="C21"/>
  <c r="C10"/>
  <c r="C7"/>
  <c r="C8"/>
  <c r="C5"/>
  <c r="F10" l="1"/>
  <c r="F7"/>
  <c r="E9" i="1" s="1"/>
  <c r="F8" i="46"/>
  <c r="F6" i="1" s="1"/>
  <c r="F5" i="46"/>
  <c r="E4" i="1" s="1"/>
  <c r="F18" i="46"/>
  <c r="H7" i="1" s="1"/>
  <c r="F21" i="46"/>
  <c r="H12" i="1" s="1"/>
</calcChain>
</file>

<file path=xl/sharedStrings.xml><?xml version="1.0" encoding="utf-8"?>
<sst xmlns="http://schemas.openxmlformats.org/spreadsheetml/2006/main" count="517" uniqueCount="235">
  <si>
    <t>-</t>
  </si>
  <si>
    <t>Ασφάλεια</t>
  </si>
  <si>
    <t>Άνεση</t>
  </si>
  <si>
    <t>s</t>
  </si>
  <si>
    <t>Λειτουργικότητα</t>
  </si>
  <si>
    <t>N34</t>
  </si>
  <si>
    <t>Εσωτερικό</t>
  </si>
  <si>
    <t>Αναδιπλούμενη πλάτη πίσω καθισμάτων 60/40</t>
  </si>
  <si>
    <t>Τηλεσκοπική και καθ' ύψος ρύθμιση τιμονιού</t>
  </si>
  <si>
    <t>T3U</t>
  </si>
  <si>
    <t>AYC</t>
  </si>
  <si>
    <t>CF5</t>
  </si>
  <si>
    <t>Κωδικός</t>
  </si>
  <si>
    <t>9M2</t>
  </si>
  <si>
    <t>Ζάντες &amp; Ελαστικά</t>
  </si>
  <si>
    <t>Χρώματα Αμαξώματος</t>
  </si>
  <si>
    <t>o</t>
  </si>
  <si>
    <t>C99</t>
  </si>
  <si>
    <t>N37</t>
  </si>
  <si>
    <t>GEK</t>
  </si>
  <si>
    <t>T3S</t>
  </si>
  <si>
    <t>K33</t>
  </si>
  <si>
    <t>Καύσιμο</t>
  </si>
  <si>
    <t>ATH</t>
  </si>
  <si>
    <t>Φώτα ημέρας LED</t>
  </si>
  <si>
    <t>Προτεινόμενη Λιανική Τιμή</t>
  </si>
  <si>
    <t>AE4</t>
  </si>
  <si>
    <t>Board computer</t>
  </si>
  <si>
    <t>Φωτισμός στο χώρο αποσκευών</t>
  </si>
  <si>
    <t>UTJ</t>
  </si>
  <si>
    <t>Φιμέ πίσω &amp; πλαϊνά κρύσταλλα</t>
  </si>
  <si>
    <t>Τέλος ταξινόμησης</t>
  </si>
  <si>
    <t>Κινητήρας</t>
  </si>
  <si>
    <t>Βενζίνη</t>
  </si>
  <si>
    <t xml:space="preserve">     Μοντέλο - Περιγραφή</t>
  </si>
  <si>
    <t>Πετρέλαιο</t>
  </si>
  <si>
    <t>Εκπομπές Ρύπων
(CO2 Μικτού Κύκλου g/km)</t>
  </si>
  <si>
    <t>Συντελεστής 
Τέλους 
Ταξινόμησης</t>
  </si>
  <si>
    <r>
      <t xml:space="preserve">Προτεινόμενη Λιανική Τιμή
</t>
    </r>
    <r>
      <rPr>
        <b/>
        <sz val="14"/>
        <color rgb="FFFF0000"/>
        <rFont val="Opel Sans Condensed"/>
        <family val="2"/>
        <charset val="161"/>
      </rPr>
      <t>ΜΕ</t>
    </r>
    <r>
      <rPr>
        <b/>
        <sz val="14"/>
        <rFont val="Opel Sans Condensed"/>
        <family val="2"/>
      </rPr>
      <t xml:space="preserve"> Φόρους</t>
    </r>
  </si>
  <si>
    <t>ΦΠΑ</t>
  </si>
  <si>
    <t>Ειδικές Κατηγορίες</t>
  </si>
  <si>
    <t>Κυβισμός (κ.ε.)</t>
  </si>
  <si>
    <t>Πολύτεκνοι</t>
  </si>
  <si>
    <t>Ανάπηροι</t>
  </si>
  <si>
    <t>Navi 900 IntelliLink2, BT1, Aux-in, Radio, με οθόνη αφής 8"</t>
  </si>
  <si>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</si>
  <si>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</si>
  <si>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Opel OnStar</t>
  </si>
  <si>
    <t>UE1</t>
  </si>
  <si>
    <t>Κιβώτιο/Μετάδοση κίνησης</t>
  </si>
  <si>
    <t>MT6 / FWD</t>
  </si>
  <si>
    <t>Start &amp; Stop</t>
  </si>
  <si>
    <t>1.4lt Turbo, 140 hp</t>
  </si>
  <si>
    <t>AT6 / FWD</t>
  </si>
  <si>
    <t>MT6 / AWD</t>
  </si>
  <si>
    <t>1.4lt Turbo, 152 hp</t>
  </si>
  <si>
    <r>
      <t>1.6lt CDTI, 110hp</t>
    </r>
    <r>
      <rPr>
        <sz val="13"/>
        <rFont val="Opel Sans Condensed"/>
        <family val="2"/>
        <charset val="161"/>
      </rPr>
      <t/>
    </r>
  </si>
  <si>
    <t>1.6lt CDTI, 136hp</t>
  </si>
  <si>
    <t>0iD76 GLF1</t>
  </si>
  <si>
    <t>0iD76 INI1</t>
  </si>
  <si>
    <t>Δερμάτινο τιμόνι 3 ακτίνων</t>
  </si>
  <si>
    <t>Χρωμιωμένες εσωτερικές χειρολαβές</t>
  </si>
  <si>
    <t>Εξωτερική εμφάνιση</t>
  </si>
  <si>
    <t>Sport, χρωμιωμένη απόληξη εξάτμισης</t>
  </si>
  <si>
    <t>NBR</t>
  </si>
  <si>
    <t>AKo</t>
  </si>
  <si>
    <t>Ράγες οροφής</t>
  </si>
  <si>
    <t>V2P</t>
  </si>
  <si>
    <t>Προστατευτικά αμαξώματος ανθρακί</t>
  </si>
  <si>
    <t>MDP</t>
  </si>
  <si>
    <t>Διακοσμητικό στο μαρσπιέ</t>
  </si>
  <si>
    <t>B70</t>
  </si>
  <si>
    <t>Χειρολαβές θυρών στο χρώμα του αμαξώματος</t>
  </si>
  <si>
    <t>D75</t>
  </si>
  <si>
    <t>Χρωμιωμένη χειρολαβή πόρτας χώρου αποσκευών</t>
  </si>
  <si>
    <t>E3E</t>
  </si>
  <si>
    <t>Ζάντες αλουμινίου 17" sparkle silver, 5 ακτίνων 
ελαστικά 215/60R17 (R84)</t>
  </si>
  <si>
    <t>WQX</t>
  </si>
  <si>
    <t>Ζάντες αλουμινίου 18", 10 ακτίνων 
ελαστικά 215/55R18 (RAZ)</t>
  </si>
  <si>
    <t>RV8</t>
  </si>
  <si>
    <t>RVZ</t>
  </si>
  <si>
    <t>Σύστημα ελέγχου πίεσης ελαστικών (TMPS) - Μηχανική λειτουργία</t>
  </si>
  <si>
    <t>UJM</t>
  </si>
  <si>
    <t>UVC</t>
  </si>
  <si>
    <t>Προβολείς ομίχλης εμπρός</t>
  </si>
  <si>
    <t>Sight &amp; Light Pack, με:</t>
  </si>
  <si>
    <t>Περιλαμβάνει εμπρός καμερα που εξασφαλίζει τις παρακάτω λειτουργίες:
- βοήθημα αναγνώρισης πινακίδων (UVX) 
- προειδοποίηση απόκλισης από λωρίδα κυκλοφορίας (UFL)
- προειδοποίηση σύγκρουσης (UEU)
- ένδειξη απόστασης προπορευόμενου οχήματος (UE4)</t>
  </si>
  <si>
    <t>Προεγκατάσταση ISOFIX για παιδικό κάθισμα στις 2 πίσω θέσεις</t>
  </si>
  <si>
    <t>UQK</t>
  </si>
  <si>
    <t>Ηλεκτρονικός ακινητοποιητής (immobiliser)</t>
  </si>
  <si>
    <t>Ηλεκτρικά ρυθμιζόμενοι/θερμαινόμενοι καθρέπτες στο χρώμα του αμαξώματος</t>
  </si>
  <si>
    <t>DG6</t>
  </si>
  <si>
    <t>Διπλοί προεντατήρες στις εμπρός ζώνες ασφαλείας</t>
  </si>
  <si>
    <t>AiB/AiF</t>
  </si>
  <si>
    <t>Προεντατήρες στις πίσω ζώνες ασφαλείας</t>
  </si>
  <si>
    <t>AT7</t>
  </si>
  <si>
    <t>Υπενθύμιση ζώνης ασφαλείας οδηγού/συνοδηγού</t>
  </si>
  <si>
    <t>UH0/UH1</t>
  </si>
  <si>
    <t>Υπενθύμιση ζώνης ασφαλείας πίσω καθισμάτων</t>
  </si>
  <si>
    <t>UH5</t>
  </si>
  <si>
    <t>3o πίσω προσκέφαλο</t>
  </si>
  <si>
    <t>AQP</t>
  </si>
  <si>
    <t>Αερόσακοι οδηγού, συνοδηγού, πλευρικοί &amp; οροφής</t>
  </si>
  <si>
    <t>Απενεργοποίηση αερόσακου συνοδηγού</t>
  </si>
  <si>
    <t>Σύστημα διεύθυνσης με ηλεκτρική υποβοήθηση</t>
  </si>
  <si>
    <t>NJ1</t>
  </si>
  <si>
    <t>JL4</t>
  </si>
  <si>
    <t>JL6</t>
  </si>
  <si>
    <t>Υποβοήθηση πέδησης</t>
  </si>
  <si>
    <t>JBE</t>
  </si>
  <si>
    <t xml:space="preserve">Βασικό σύστημα συναγερμού </t>
  </si>
  <si>
    <t>Φρένα: ABS με δισκόφρενα  εμπρός/πίσω</t>
  </si>
  <si>
    <t>JL9</t>
  </si>
  <si>
    <t>AUS</t>
  </si>
  <si>
    <t>Σύστημα διατήρησης σταθερής ταχύτητας (Cruise Control)</t>
  </si>
  <si>
    <t>Φώτα ανάγνωσης εμπρός</t>
  </si>
  <si>
    <t>Κεντρικό κλείδωμα θυρών με τηλεχειριστήριο</t>
  </si>
  <si>
    <t>Γυάλινη ηλεκτρική ηλιοροφή</t>
  </si>
  <si>
    <t>Υαλοκαθαριστήρας πίσω πόρτας</t>
  </si>
  <si>
    <t>C25</t>
  </si>
  <si>
    <t>Κάλυμμα χώρου αποσκευών (σκληρό, αναδιπλούμενο)</t>
  </si>
  <si>
    <t>EN6</t>
  </si>
  <si>
    <t>Χειρολαβή οροφής συνοδηγού</t>
  </si>
  <si>
    <t>E27</t>
  </si>
  <si>
    <t>Πίσω χειρολαβές οροφής με γάντζο</t>
  </si>
  <si>
    <t>Φωτισμός στο ντουλαπάκι συνοδηγού</t>
  </si>
  <si>
    <t>U27</t>
  </si>
  <si>
    <t>A77</t>
  </si>
  <si>
    <t>Αναδιπλούμενη πλάτη πίσω καθισμάτων 60/40 με υποβραχιόνιο</t>
  </si>
  <si>
    <t>AMG</t>
  </si>
  <si>
    <t>D7D</t>
  </si>
  <si>
    <t>TATA</t>
  </si>
  <si>
    <t>TAR6</t>
  </si>
  <si>
    <t xml:space="preserve">Yφασμάτινη ταπετσαρία Milano Jet Black </t>
  </si>
  <si>
    <t>TAR7</t>
  </si>
  <si>
    <t>TAJQ / ΤΑR5</t>
  </si>
  <si>
    <t>OBY</t>
  </si>
  <si>
    <t>- Αισθητήρα βροχής (CE1)
- Hλεκτροχρωματικό εσωτερικό καθρέπτη (DD8)
- Εμπρός σκιάδια με φωτιζόμενο καθρέπτη (D6i)
- Αυτόματη λειτουργία μεγάλης σκάλας φώτων (TQ5)</t>
  </si>
  <si>
    <t>Sight &amp; Light Pack II, με:</t>
  </si>
  <si>
    <t>OBJ</t>
  </si>
  <si>
    <t>OCP</t>
  </si>
  <si>
    <t>OBT</t>
  </si>
  <si>
    <t>- Φωτισμός διασταυρώσεων (T87)
- Προβολείς LED (T4L)
- Πίσω φώτα LED (UGE)
- Προσαρμοζόμενος εμπρόσθιος φωτισμός AFL (T95)</t>
  </si>
  <si>
    <t>Electro Pack, με:</t>
  </si>
  <si>
    <t>OGD</t>
  </si>
  <si>
    <t>RI6</t>
  </si>
  <si>
    <t>Ζάντες αλουμινίου 18", 5 διπλών ακτίνων 
ελαστικά 215/55R18 (RAZ)</t>
  </si>
  <si>
    <t>RRU</t>
  </si>
  <si>
    <t>Ζάντες αλουμινίου 18", 10 ακτίνων δίχρωμη, Diamond cut 
ελαστικά 215/55R18 (RAZ)</t>
  </si>
  <si>
    <t>Απλό χρώμα διπλής επίστρωσης (Royal Blue)</t>
  </si>
  <si>
    <t>Ταπετσαρία ύφασμα/Morrocana "Rhombus", Jet Black</t>
  </si>
  <si>
    <t>Ταπετσαρία ύφασμα/Morrocana " Rhombus", Jet Black/Shale</t>
  </si>
  <si>
    <t>IOA</t>
  </si>
  <si>
    <t>IO6</t>
  </si>
  <si>
    <t>UW6 - 6 ηχεία
UP9 - φωνητική αναγνώριση
U92 - κεραία για ραδιόφωνο, GPS, τηλέφωνο
USR - βοηθητική είσοδος USB, 
UC3 - χειριστήρια στο τιμόνι</t>
  </si>
  <si>
    <t>UDC</t>
  </si>
  <si>
    <t>Οθόνη ενημέρωσης οδηγού 3.5"</t>
  </si>
  <si>
    <t>UDD</t>
  </si>
  <si>
    <t>UW6 - 6 ηχεία
U71 - κεραία
USR - βοηθητική είσοδος USB 
UC3 - χειριστήρια στο τιμόνι</t>
  </si>
  <si>
    <t>Έγχρωμη οθόνη ενημέρωσης οδηγού 4.2"</t>
  </si>
  <si>
    <t>Μεταλλικά χρώματα (GAN, GB0, GDS, GK2, GF6, GL5) (GDS όχι με Color Active)</t>
  </si>
  <si>
    <t>Σύστημα εισόδου χωρίς κλειδί Open &amp; Start (PEPS). Στην έκδοση Innovation std με ΑT6</t>
  </si>
  <si>
    <t>Κάμερα οπισθοπορείας. Μόνο με OGD</t>
  </si>
  <si>
    <t>Σύστημα φόρτωσης ποδηλάτων FlexFix (μόνο με Κιτ επισκευής ελαστικών - KTI)</t>
  </si>
  <si>
    <t>Δερμάτινη(1) ταπετσαρία "Jasmin" Jet Black / Jet Black &amp; Brandy</t>
  </si>
  <si>
    <t>Sight &amp; Light Pack II</t>
  </si>
  <si>
    <t>Electro Pack</t>
  </si>
  <si>
    <t>Εργονομικό κάθισμα οδηγού &amp; συνοδηγού AGR</t>
  </si>
  <si>
    <t xml:space="preserve">Εργονομικό κάθισμα οδηγού AGR, με υποβραχιόνιο οδηγού (D05) 
</t>
  </si>
  <si>
    <t xml:space="preserve">  - = δεν διατίθεται           s= standard    o=επιλογή χωρίς χρέωση           €=επιλογή με χρέωση (ενδεικτική λιανική τιμή)         p=επιλογή μέσω πακέτου</t>
  </si>
  <si>
    <t>GAZ/GG2</t>
  </si>
  <si>
    <t xml:space="preserve">Κάθισμα οδηγού/συνοδηγού Comfort με ρύθμιση 4/2 κατευθύνσεων (εμπρός-πίσω, καθ΄ύψος/εμπρός-πίσω) </t>
  </si>
  <si>
    <t>AH3/AG5</t>
  </si>
  <si>
    <t>AEF&amp;AXG/AER</t>
  </si>
  <si>
    <t>Ηλεκτρικά παράθυρα εμπρός/πίσω</t>
  </si>
  <si>
    <t>Πακέτα</t>
  </si>
  <si>
    <t>Sunroof &amp; AFL Pack</t>
  </si>
  <si>
    <t>LPEO</t>
  </si>
  <si>
    <t>AT6 / AWD</t>
  </si>
  <si>
    <t>R 4.0 IntelliLink, BT1, Aux-in, Radio, με έγχρωμη οθόνη αφής 7"</t>
  </si>
  <si>
    <t>Navi 900 IntelliLink2, BT1, Aux-in, Radio, με έγχρωμη οθόνη αφής 8"</t>
  </si>
  <si>
    <t>0iC76 GFF2</t>
  </si>
  <si>
    <t>0iC76 IUJ2</t>
  </si>
  <si>
    <t>0iD76 IJI1</t>
  </si>
  <si>
    <t>0iD76 IFF1</t>
  </si>
  <si>
    <t>Εκδόσεις/Κινητήρες Opel Mokka X</t>
  </si>
  <si>
    <t>Εξοπλισμός Opel Mokka X</t>
  </si>
  <si>
    <t>Ανάλυση τιμών Opel Mokka X</t>
  </si>
  <si>
    <t>Ανάλυση Τιμών Προαιρετικού Εξοπλισμού Opel Mokka X</t>
  </si>
  <si>
    <t>0iC76 GKF2</t>
  </si>
  <si>
    <t>X-Cite</t>
  </si>
  <si>
    <t>X-Plore</t>
  </si>
  <si>
    <t>X-Clusive</t>
  </si>
  <si>
    <t>0iC76 G7M1</t>
  </si>
  <si>
    <t>0iC76 IUJ1</t>
  </si>
  <si>
    <t>0iC76 GLF1</t>
  </si>
  <si>
    <t>Summit White &amp; Absolute Red</t>
  </si>
  <si>
    <t>BTQ</t>
  </si>
  <si>
    <r>
      <t xml:space="preserve">Προτεινόμενη Λιανική Τιμή
</t>
    </r>
    <r>
      <rPr>
        <b/>
        <sz val="18"/>
        <color rgb="FFFF0000"/>
        <rFont val="Opel Sans Condensed"/>
        <family val="2"/>
      </rPr>
      <t>ΜΕ</t>
    </r>
    <r>
      <rPr>
        <b/>
        <sz val="18"/>
        <rFont val="Opel Sans Condensed"/>
        <family val="2"/>
      </rPr>
      <t xml:space="preserve"> Φόρους</t>
    </r>
  </si>
  <si>
    <r>
      <t xml:space="preserve">Προτεινόμενη Λιανική Τιμή
</t>
    </r>
    <r>
      <rPr>
        <b/>
        <sz val="18"/>
        <color rgb="FFFF0000"/>
        <rFont val="Opel Sans Condensed"/>
        <family val="2"/>
      </rPr>
      <t>ΠΡΟ</t>
    </r>
    <r>
      <rPr>
        <b/>
        <sz val="18"/>
        <color rgb="FF0070C0"/>
        <rFont val="Opel Sans Condensed"/>
        <family val="2"/>
      </rPr>
      <t xml:space="preserve"> Φόρων</t>
    </r>
  </si>
  <si>
    <r>
      <t>Δερμάτινη</t>
    </r>
    <r>
      <rPr>
        <b/>
        <vertAlign val="superscript"/>
        <sz val="25"/>
        <rFont val="Opel Sans Condensed"/>
        <family val="2"/>
        <charset val="161"/>
      </rPr>
      <t>(1)</t>
    </r>
    <r>
      <rPr>
        <b/>
        <sz val="25"/>
        <rFont val="Opel Sans Condensed"/>
        <family val="2"/>
        <charset val="161"/>
      </rPr>
      <t xml:space="preserve"> ταπετσαρία "Jasmin" Jet Black / Jet Black &amp; Brandy, με:
</t>
    </r>
    <r>
      <rPr>
        <b/>
        <sz val="25"/>
        <color rgb="FF3333FF"/>
        <rFont val="Opel Sans Condensed"/>
        <family val="2"/>
        <charset val="161"/>
      </rPr>
      <t xml:space="preserve">- Εργονομικά σπορ καθίσματα οδηγού &amp; συνοδηγού με πιστοποίηση AGR (AE4)
- Θερμαινόμενα καθίσματα εμπρός (ΚΑ1) &amp; Θερμαινόμενο τιμόνι (UVD) </t>
    </r>
  </si>
  <si>
    <r>
      <t xml:space="preserve">Ρεζέρβα εξοικονόμησης χώρου 16", ατσάλινη </t>
    </r>
    <r>
      <rPr>
        <b/>
        <sz val="25"/>
        <color rgb="FFFF0000"/>
        <rFont val="Opel Sans Condensed"/>
        <family val="2"/>
        <charset val="161"/>
      </rPr>
      <t>(όχι με FlexFix - D7D)</t>
    </r>
  </si>
  <si>
    <r>
      <t xml:space="preserve">Συστήματα Ενημέρωσης/Ψυχαγωγίας </t>
    </r>
    <r>
      <rPr>
        <b/>
        <vertAlign val="superscript"/>
        <sz val="25"/>
        <color theme="1"/>
        <rFont val="Opel Sans Condensed"/>
        <family val="2"/>
        <charset val="161"/>
      </rPr>
      <t>(2)</t>
    </r>
  </si>
  <si>
    <r>
      <t xml:space="preserve">Σύστημα εισόδου χωρίς κλειδί Open &amp; Start (PEPS). </t>
    </r>
    <r>
      <rPr>
        <b/>
        <sz val="25"/>
        <color rgb="FFFF0000"/>
        <rFont val="Opel Sans Condensed"/>
        <family val="2"/>
        <charset val="161"/>
      </rPr>
      <t>Στην έκδοση Innovation std με ΑT6</t>
    </r>
  </si>
  <si>
    <r>
      <t>Κάμερα οπισθοπορείας.</t>
    </r>
    <r>
      <rPr>
        <b/>
        <sz val="25"/>
        <color rgb="FFFF0000"/>
        <rFont val="Opel Sans Condensed"/>
        <family val="2"/>
        <charset val="161"/>
      </rPr>
      <t xml:space="preserve"> Μόνο με OGD</t>
    </r>
  </si>
  <si>
    <r>
      <t xml:space="preserve">Opel Eye </t>
    </r>
    <r>
      <rPr>
        <b/>
        <sz val="25"/>
        <color rgb="FFFF0000"/>
        <rFont val="Opel Sans Condensed"/>
        <family val="2"/>
        <charset val="161"/>
      </rPr>
      <t>(μόνο με Sight &amp; Light pack II - Προσαρμοζόμενος εμπρόσθιος φωτισμός AFL - OBJ )</t>
    </r>
  </si>
  <si>
    <r>
      <rPr>
        <b/>
        <sz val="25"/>
        <rFont val="Opel Sans Condensed"/>
        <family val="2"/>
        <charset val="161"/>
      </rPr>
      <t xml:space="preserve">Ηλεκτρονικό πρόγραμμα ευστάθειας (ESP) με βοήθημα εκκίνησης σε ανηφόρα (HSA) 
</t>
    </r>
    <r>
      <rPr>
        <b/>
        <sz val="25"/>
        <color rgb="FFFF0000"/>
        <rFont val="Opel Sans Condensed"/>
        <family val="2"/>
        <charset val="161"/>
      </rPr>
      <t xml:space="preserve">(για τις FWD εκδόσεις) </t>
    </r>
  </si>
  <si>
    <r>
      <rPr>
        <b/>
        <sz val="25"/>
        <rFont val="Opel Sans Condensed"/>
        <family val="2"/>
        <charset val="161"/>
      </rPr>
      <t xml:space="preserve">Ηλεκτρονικό πρόγραμμα ευστάθειας (ESP) με βοήθημα εκκίνησης σε ανηφόρα (HSA) και σύστημα ελέγχου κατάβασης σε απότομη κατηφόρα (HDC) </t>
    </r>
    <r>
      <rPr>
        <b/>
        <sz val="25"/>
        <color rgb="FFFF0000"/>
        <rFont val="Opel Sans Condensed"/>
        <family val="2"/>
        <charset val="161"/>
      </rPr>
      <t xml:space="preserve">(για τις AWD εκδόσεις) </t>
    </r>
  </si>
  <si>
    <r>
      <t xml:space="preserve">Εργονομικό κάθισμα οδηγού AGR, με: 
</t>
    </r>
    <r>
      <rPr>
        <b/>
        <sz val="25"/>
        <color rgb="FF3333FF"/>
        <rFont val="Opel Sans Condensed"/>
        <family val="2"/>
        <charset val="161"/>
      </rPr>
      <t xml:space="preserve">Υποβραχιόνιο οδηγού - D05 </t>
    </r>
    <r>
      <rPr>
        <b/>
        <sz val="25"/>
        <rFont val="Opel Sans Condensed"/>
        <family val="2"/>
        <charset val="161"/>
      </rPr>
      <t xml:space="preserve">
</t>
    </r>
    <r>
      <rPr>
        <sz val="9"/>
        <color theme="3" tint="0.59999389629810485"/>
        <rFont val="Opel Sans"/>
        <family val="2"/>
        <charset val="161"/>
      </rPr>
      <t/>
    </r>
  </si>
  <si>
    <r>
      <t xml:space="preserve">Εργονομικό κάθισμα οδηγού &amp; συνοδηγού AGR, με:   
</t>
    </r>
    <r>
      <rPr>
        <b/>
        <sz val="25"/>
        <color rgb="FF3333FF"/>
        <rFont val="Opel Sans Condensed"/>
        <family val="2"/>
        <charset val="161"/>
      </rPr>
      <t>Υποβραχιόνιο οδηγού - D05 
Κάθισμα συνοδηγού με ρύθμιση 4 κατευθύνσεων - AG6</t>
    </r>
    <r>
      <rPr>
        <sz val="9"/>
        <color theme="3" tint="0.59999389629810485"/>
        <rFont val="Opel Sans"/>
        <family val="2"/>
        <charset val="161"/>
      </rPr>
      <t/>
    </r>
  </si>
  <si>
    <r>
      <t xml:space="preserve">Comfort Pack, που περιλαμβάνει:   
</t>
    </r>
    <r>
      <rPr>
        <b/>
        <sz val="25"/>
        <color rgb="FF3333FF"/>
        <rFont val="Opel Sans Condensed"/>
        <family val="2"/>
        <charset val="161"/>
      </rPr>
      <t xml:space="preserve">Ηλεκτρονικό κλιματισμό 2ζωνών ECC - CJ2 
Υποβραχιόνιο οδηγού - D05
Συρτάρι κάτω από το κάθισμα του συνοδηγού - BA8 </t>
    </r>
    <r>
      <rPr>
        <b/>
        <sz val="25"/>
        <color rgb="FFFF0000"/>
        <rFont val="Opel Sans Condensed"/>
        <family val="2"/>
        <charset val="161"/>
      </rPr>
      <t>(όχι με AG6)</t>
    </r>
  </si>
  <si>
    <r>
      <t xml:space="preserve">Σύστημα φόρτωσης ποδηλάτων FlexFix </t>
    </r>
    <r>
      <rPr>
        <b/>
        <sz val="25"/>
        <color rgb="FFFF0000"/>
        <rFont val="Opel Sans Condensed"/>
        <family val="2"/>
        <charset val="161"/>
      </rPr>
      <t>(μόνο με Κιτ επισκευής ελαστικών - KTI)</t>
    </r>
  </si>
  <si>
    <r>
      <t xml:space="preserve">Sunroof &amp; AFL Pack, που περιλαμβάνει:
</t>
    </r>
    <r>
      <rPr>
        <b/>
        <sz val="25"/>
        <color rgb="FF3333FF"/>
        <rFont val="Opel Sans Condensed"/>
        <family val="2"/>
        <charset val="161"/>
      </rPr>
      <t xml:space="preserve">Γυάλινη ηλεκτρική ηλιοροφή - CF5
Sight &amp; Light Pack II - OBJ
</t>
    </r>
    <r>
      <rPr>
        <b/>
        <sz val="25"/>
        <color rgb="FFFF0000"/>
        <rFont val="Opel Sans Condensed"/>
        <family val="2"/>
        <charset val="161"/>
      </rPr>
      <t>Μόνο με OCP</t>
    </r>
  </si>
  <si>
    <r>
      <t xml:space="preserve">Προτεινόμενη Λιανική Τιμή
</t>
    </r>
    <r>
      <rPr>
        <b/>
        <sz val="14"/>
        <color rgb="FFFF0000"/>
        <rFont val="Opel Sans Condensed"/>
        <family val="2"/>
        <charset val="161"/>
      </rPr>
      <t xml:space="preserve">ΧΩΡΙΣ </t>
    </r>
    <r>
      <rPr>
        <b/>
        <sz val="14"/>
        <color rgb="FF0070C0"/>
        <rFont val="Opel Sans Condensed"/>
        <family val="2"/>
      </rPr>
      <t>Φόρους</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</si>
  <si>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u/>
        <sz val="10"/>
        <color theme="1"/>
        <rFont val="Opel Sans Condensed"/>
        <family val="2"/>
        <charset val="161"/>
      </rPr>
      <t>www.edoe.gr</t>
    </r>
  </si>
  <si>
    <r>
      <rPr>
        <vertAlign val="superscript"/>
        <sz val="18"/>
        <rFont val="Opel Sans Condensed"/>
        <family val="2"/>
        <charset val="161"/>
      </rPr>
      <t>(1)</t>
    </r>
    <r>
      <rPr>
        <sz val="18"/>
        <rFont val="Opel Sans Condensed"/>
        <family val="2"/>
        <charset val="161"/>
      </rPr>
      <t xml:space="preserve"> Στα σημεία επαφής του σώματος</t>
    </r>
  </si>
  <si>
    <r>
      <rPr>
        <b/>
        <vertAlign val="superscript"/>
        <sz val="18"/>
        <rFont val="Opel Sans Condensed"/>
        <family val="2"/>
        <charset val="161"/>
      </rPr>
      <t>(2)</t>
    </r>
    <r>
      <rPr>
        <b/>
        <sz val="18"/>
        <rFont val="Opel Sans Condensed"/>
        <family val="2"/>
        <charset val="161"/>
      </rPr>
      <t xml:space="preserve">   Λόγω πληθώρας διαθέσιμων κινητών τηλεφώνων, δεν μπορεί να εξασφαλιστεί η συμβατότητα με όλα και συνεπώς δεν υποστηρίζονται όλες οι λειτουργίες από όλα τα κινητά τηλέφωνα.</t>
    </r>
  </si>
  <si>
    <r>
      <rPr>
        <u/>
        <sz val="18"/>
        <color theme="1"/>
        <rFont val="Opel Sans Condensed"/>
        <family val="2"/>
        <charset val="161"/>
      </rPr>
      <t>Σημειώσεις:</t>
    </r>
    <r>
      <rPr>
        <sz val="18"/>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</si>
  <si>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rPr>
        <u/>
        <sz val="16"/>
        <color theme="1"/>
        <rFont val="Opel Sans Condensed"/>
        <family val="2"/>
        <charset val="161"/>
      </rPr>
      <t>Σημειώσεις:</t>
    </r>
    <r>
      <rPr>
        <sz val="16"/>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</si>
  <si>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 Αισθητήρες παρκαρίσματος εμπρός &amp; πίσω (Park Pilot) (UD5)
- Ηλεκτρικά ρυθμιζόμενοι/θερμαινόμενοι/αναδιπλούμενοι καθρέπτες στο χρώμα του αμαξώματος 
- Πρίζα 12V πίσω από την κεντρική κονσόλα (KiB)</t>
  </si>
  <si>
    <t>0iC76 INI1</t>
  </si>
  <si>
    <t>0iC76 IFF1</t>
  </si>
  <si>
    <t>X-Plore Black Pack</t>
  </si>
  <si>
    <t>0iE76 G7M2</t>
  </si>
  <si>
    <t>0iE76 GLF2</t>
  </si>
  <si>
    <t>0iE76 IUJ2</t>
  </si>
  <si>
    <t>0iE76 IFF2</t>
  </si>
  <si>
    <t>0iE76 INI2</t>
  </si>
  <si>
    <t>Color Active Pack, με:</t>
  </si>
  <si>
    <t>A6P</t>
  </si>
  <si>
    <t>- Μαύρη οροφή (XYCN)
- Μαύροι καθρέπτες
- Ζάντες αλουμινίου 18", μαύρου χρώματος (REY)</t>
  </si>
  <si>
    <t>REY</t>
  </si>
  <si>
    <t>Ζάντες αλουμινίου 18", 10 ακτίνων μαύρου χρώματος
ελαστικά 215/55R18 (RAZ)</t>
  </si>
  <si>
    <r>
      <t xml:space="preserve">Μεταλλικά χρώματα (GAN, GB0, GDX, GK2, G8R, G0Y) </t>
    </r>
    <r>
      <rPr>
        <b/>
        <sz val="25"/>
        <color rgb="FFFF0000"/>
        <rFont val="Opel Sans Condensed"/>
        <family val="2"/>
        <charset val="161"/>
      </rPr>
      <t>(GDX, G8R, G0Y όχι με X-Plore Black Pack)</t>
    </r>
  </si>
  <si>
    <r>
      <t>Boutique χρώματα</t>
    </r>
    <r>
      <rPr>
        <b/>
        <sz val="25"/>
        <color theme="1"/>
        <rFont val="Opel Sans Condensed"/>
        <family val="2"/>
        <charset val="161"/>
      </rPr>
      <t xml:space="preserve"> (GL5, GP5, GCS, GQM) </t>
    </r>
    <r>
      <rPr>
        <b/>
        <sz val="25"/>
        <color rgb="FFFF0000"/>
        <rFont val="Opel Sans Condensed"/>
        <family val="2"/>
        <charset val="161"/>
      </rPr>
      <t>(GCS &amp; GQM όχι με X-Plore Black Pack)</t>
    </r>
  </si>
</sst>
</file>

<file path=xl/styles.xml><?xml version="1.0" encoding="utf-8"?>
<styleSheet xmlns="http://schemas.openxmlformats.org/spreadsheetml/2006/main">
  <numFmts count="12">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69" formatCode="[$€-2]\ #,##0"/>
    <numFmt numFmtId="170" formatCode="&quot;R$&quot;\ #,##0_);[Red]\(&quot;R$&quot;\ #,##0\)"/>
    <numFmt numFmtId="171" formatCode="&quot;R$&quot;\ #,##0.00_);[Red]\(&quot;R$&quot;\ #,##0.00\)"/>
    <numFmt numFmtId="172" formatCode="#,##0\ [$€-408]"/>
    <numFmt numFmtId="174" formatCode="#,##0.00\ [$€-408]"/>
    <numFmt numFmtId="175" formatCode="#,##0\ [$€-1]"/>
    <numFmt numFmtId="178" formatCode="0.0%"/>
  </numFmts>
  <fonts count="79">
    <font>
      <sz val="10"/>
      <name val="Verdana"/>
    </font>
    <font>
      <sz val="11"/>
      <color theme="1"/>
      <name val="Calibri"/>
      <family val="2"/>
      <charset val="161"/>
      <scheme val="minor"/>
    </font>
    <font>
      <sz val="11"/>
      <color theme="1"/>
      <name val="Calibri"/>
      <family val="2"/>
      <charset val="161"/>
      <scheme val="minor"/>
    </font>
    <font>
      <b/>
      <sz val="10"/>
      <name val="Verdana"/>
      <family val="2"/>
    </font>
    <font>
      <sz val="10"/>
      <name val="Verdana"/>
      <family val="2"/>
    </font>
    <font>
      <sz val="8"/>
      <name val="Opel Sans Bold"/>
    </font>
    <font>
      <sz val="10"/>
      <name val="Opel Sans"/>
      <family val="2"/>
    </font>
    <font>
      <sz val="10"/>
      <name val="Arial"/>
      <family val="2"/>
    </font>
    <font>
      <sz val="11"/>
      <name val="돋움"/>
      <family val="3"/>
    </font>
    <font>
      <sz val="10"/>
      <name val="Arial"/>
      <family val="2"/>
      <charset val="161"/>
    </font>
    <font>
      <i/>
      <sz val="10"/>
      <name val="Helv"/>
    </font>
    <font>
      <sz val="10"/>
      <name val="MS Sans Serif"/>
      <family val="2"/>
      <charset val="161"/>
    </font>
    <font>
      <sz val="10"/>
      <name val="Arial"/>
      <family val="2"/>
    </font>
    <font>
      <sz val="10"/>
      <name val="MS Sans Serif"/>
      <family val="2"/>
    </font>
    <font>
      <sz val="10"/>
      <name val="Helv"/>
    </font>
    <font>
      <sz val="10"/>
      <color theme="1"/>
      <name val="Opel Sans"/>
      <family val="2"/>
    </font>
    <font>
      <sz val="10"/>
      <name val="Verdana"/>
      <family val="2"/>
      <charset val="161"/>
    </font>
    <font>
      <sz val="10"/>
      <name val="Opel Sans Condensed"/>
      <family val="2"/>
      <charset val="161"/>
    </font>
    <font>
      <sz val="12"/>
      <name val="Opel Sans Condensed"/>
      <family val="2"/>
      <charset val="161"/>
    </font>
    <font>
      <b/>
      <sz val="16"/>
      <name val="Opel Sans Condensed"/>
      <family val="2"/>
      <charset val="161"/>
    </font>
    <font>
      <sz val="16"/>
      <name val="Opel Sans Condensed"/>
      <family val="2"/>
      <charset val="161"/>
    </font>
    <font>
      <b/>
      <sz val="20"/>
      <color theme="1"/>
      <name val="Opel Sans Condensed"/>
      <family val="2"/>
      <charset val="161"/>
    </font>
    <font>
      <sz val="18"/>
      <name val="Opel Sans Condensed"/>
      <family val="2"/>
      <charset val="161"/>
    </font>
    <font>
      <sz val="13"/>
      <name val="Opel Sans Condensed"/>
      <family val="2"/>
      <charset val="161"/>
    </font>
    <font>
      <sz val="17"/>
      <name val="Opel Sans Condensed"/>
      <family val="2"/>
      <charset val="161"/>
    </font>
    <font>
      <sz val="25"/>
      <color indexed="12"/>
      <name val="Opel Sans Condensed"/>
      <family val="2"/>
    </font>
    <font>
      <b/>
      <sz val="11"/>
      <color theme="0" tint="-0.499984740745262"/>
      <name val="Opel Sans Condensed"/>
      <family val="2"/>
      <charset val="161"/>
    </font>
    <font>
      <sz val="25"/>
      <color theme="2" tint="-0.499984740745262"/>
      <name val="Opel Sans Condensed"/>
      <family val="2"/>
    </font>
    <font>
      <sz val="20"/>
      <color indexed="12"/>
      <name val="Opel Sans Condensed"/>
      <family val="2"/>
    </font>
    <font>
      <b/>
      <sz val="18"/>
      <color theme="1"/>
      <name val="Opel Sans Condensed"/>
      <family val="2"/>
    </font>
    <font>
      <b/>
      <sz val="18"/>
      <color theme="1"/>
      <name val="Opel Sans Condensed"/>
      <family val="2"/>
      <charset val="161"/>
    </font>
    <font>
      <b/>
      <sz val="12"/>
      <name val="Opel Sans Condensed"/>
      <family val="2"/>
    </font>
    <font>
      <sz val="12"/>
      <name val="Verdana"/>
      <family val="2"/>
      <charset val="161"/>
    </font>
    <font>
      <b/>
      <sz val="16"/>
      <color theme="1"/>
      <name val="Opel Sans Condensed"/>
      <family val="2"/>
      <charset val="161"/>
    </font>
    <font>
      <b/>
      <sz val="12"/>
      <name val="Opel Sans Condensed"/>
      <family val="2"/>
      <charset val="161"/>
    </font>
    <font>
      <b/>
      <sz val="12"/>
      <color theme="1"/>
      <name val="Opel Sans Condensed"/>
      <family val="2"/>
      <charset val="161"/>
    </font>
    <font>
      <sz val="12"/>
      <color theme="1"/>
      <name val="Opel Sans Condensed"/>
      <family val="2"/>
    </font>
    <font>
      <b/>
      <sz val="12"/>
      <color theme="1"/>
      <name val="Opel Sans Condensed"/>
      <family val="2"/>
    </font>
    <font>
      <b/>
      <sz val="18"/>
      <name val="Opel Sans Condensed"/>
      <family val="2"/>
      <charset val="161"/>
    </font>
    <font>
      <b/>
      <sz val="14"/>
      <name val="Opel Sans Condensed"/>
      <family val="2"/>
    </font>
    <font>
      <sz val="12"/>
      <color indexed="12"/>
      <name val="Opel Sans Condensed"/>
      <family val="2"/>
    </font>
    <font>
      <b/>
      <i/>
      <sz val="12"/>
      <name val="Opel Sans Condensed"/>
      <family val="2"/>
    </font>
    <font>
      <b/>
      <i/>
      <sz val="12"/>
      <color theme="2" tint="-0.499984740745262"/>
      <name val="Opel Sans Condensed"/>
      <family val="2"/>
    </font>
    <font>
      <sz val="12"/>
      <color theme="2" tint="-0.499984740745262"/>
      <name val="Opel Sans Condensed"/>
      <family val="2"/>
    </font>
    <font>
      <b/>
      <sz val="14"/>
      <color rgb="FFFF0000"/>
      <name val="Opel Sans Condensed"/>
      <family val="2"/>
      <charset val="161"/>
    </font>
    <font>
      <b/>
      <sz val="14"/>
      <color rgb="FF0070C0"/>
      <name val="Opel Sans Condensed"/>
      <family val="2"/>
    </font>
    <font>
      <sz val="10"/>
      <color rgb="FF0070C0"/>
      <name val="Opel Sans Condensed"/>
      <family val="2"/>
    </font>
    <font>
      <b/>
      <sz val="14"/>
      <name val="Opel Sans Condensed"/>
      <family val="2"/>
      <charset val="161"/>
    </font>
    <font>
      <sz val="10"/>
      <color theme="1"/>
      <name val="Opel Sans Condensed"/>
      <family val="2"/>
      <charset val="161"/>
    </font>
    <font>
      <u/>
      <sz val="10"/>
      <color theme="1"/>
      <name val="Opel Sans Condensed"/>
      <family val="2"/>
      <charset val="161"/>
    </font>
    <font>
      <b/>
      <sz val="10"/>
      <color rgb="FFFF0000"/>
      <name val="Opel Sans Condensed"/>
      <family val="2"/>
      <charset val="161"/>
    </font>
    <font>
      <sz val="16"/>
      <color theme="1"/>
      <name val="Opel Sans Condensed"/>
      <family val="2"/>
      <charset val="161"/>
    </font>
    <font>
      <sz val="9"/>
      <color theme="3" tint="0.59999389629810485"/>
      <name val="Opel Sans"/>
      <family val="2"/>
      <charset val="161"/>
    </font>
    <font>
      <b/>
      <i/>
      <sz val="12"/>
      <color theme="1"/>
      <name val="Opel Sans Condensed"/>
      <family val="2"/>
    </font>
    <font>
      <sz val="11"/>
      <color theme="1"/>
      <name val="Calibri"/>
      <family val="2"/>
      <scheme val="minor"/>
    </font>
    <font>
      <sz val="18"/>
      <color indexed="12"/>
      <name val="Opel Sans Condensed"/>
      <family val="2"/>
    </font>
    <font>
      <b/>
      <sz val="18"/>
      <name val="Opel Sans Condensed"/>
      <family val="2"/>
    </font>
    <font>
      <b/>
      <sz val="18"/>
      <color rgb="FFFF0000"/>
      <name val="Opel Sans Condensed"/>
      <family val="2"/>
    </font>
    <font>
      <b/>
      <sz val="18"/>
      <color rgb="FF0070C0"/>
      <name val="Opel Sans Condensed"/>
      <family val="2"/>
    </font>
    <font>
      <b/>
      <sz val="16"/>
      <color theme="1"/>
      <name val="Opel Sans Condensed"/>
      <family val="2"/>
    </font>
    <font>
      <sz val="16"/>
      <color theme="1"/>
      <name val="Opel Sans Condensed"/>
      <family val="2"/>
    </font>
    <font>
      <b/>
      <sz val="25"/>
      <color theme="1"/>
      <name val="Opel Sans Condensed"/>
      <family val="2"/>
      <charset val="161"/>
    </font>
    <font>
      <sz val="25"/>
      <color theme="1"/>
      <name val="Opel Sans Condensed"/>
      <family val="2"/>
      <charset val="161"/>
    </font>
    <font>
      <sz val="25"/>
      <name val="Opel Sans Condensed"/>
      <family val="2"/>
      <charset val="161"/>
    </font>
    <font>
      <sz val="25"/>
      <color rgb="FFFF0000"/>
      <name val="Opel Sans Condensed"/>
      <family val="2"/>
      <charset val="161"/>
    </font>
    <font>
      <b/>
      <sz val="25"/>
      <name val="Opel Sans Condensed"/>
      <family val="2"/>
      <charset val="161"/>
    </font>
    <font>
      <b/>
      <i/>
      <sz val="25"/>
      <color theme="1"/>
      <name val="Opel Sans Condensed"/>
      <family val="2"/>
      <charset val="161"/>
    </font>
    <font>
      <b/>
      <vertAlign val="superscript"/>
      <sz val="25"/>
      <name val="Opel Sans Condensed"/>
      <family val="2"/>
      <charset val="161"/>
    </font>
    <font>
      <b/>
      <sz val="25"/>
      <color rgb="FF3333FF"/>
      <name val="Opel Sans Condensed"/>
      <family val="2"/>
      <charset val="161"/>
    </font>
    <font>
      <b/>
      <sz val="25"/>
      <color rgb="FFFF0000"/>
      <name val="Opel Sans Condensed"/>
      <family val="2"/>
      <charset val="161"/>
    </font>
    <font>
      <b/>
      <vertAlign val="superscript"/>
      <sz val="25"/>
      <color theme="1"/>
      <name val="Opel Sans Condensed"/>
      <family val="2"/>
      <charset val="161"/>
    </font>
    <font>
      <sz val="25"/>
      <name val="Opel Sans"/>
      <family val="2"/>
    </font>
    <font>
      <sz val="14"/>
      <name val="Verdana"/>
      <family val="2"/>
      <charset val="161"/>
    </font>
    <font>
      <sz val="18"/>
      <color theme="1"/>
      <name val="Opel Sans Condensed"/>
      <family val="2"/>
      <charset val="161"/>
    </font>
    <font>
      <vertAlign val="superscript"/>
      <sz val="18"/>
      <name val="Opel Sans Condensed"/>
      <family val="2"/>
      <charset val="161"/>
    </font>
    <font>
      <b/>
      <vertAlign val="superscript"/>
      <sz val="18"/>
      <name val="Opel Sans Condensed"/>
      <family val="2"/>
      <charset val="161"/>
    </font>
    <font>
      <u/>
      <sz val="18"/>
      <color theme="1"/>
      <name val="Opel Sans Condensed"/>
      <family val="2"/>
      <charset val="161"/>
    </font>
    <font>
      <u/>
      <sz val="16"/>
      <color theme="1"/>
      <name val="Opel Sans Condensed"/>
      <family val="2"/>
      <charset val="161"/>
    </font>
    <font>
      <b/>
      <sz val="26"/>
      <color theme="1"/>
      <name val="Opel Sans Condensed"/>
      <family val="2"/>
      <charset val="161"/>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3">
    <border>
      <left/>
      <right/>
      <top/>
      <bottom/>
      <diagonal/>
    </border>
    <border>
      <left/>
      <right style="thin">
        <color indexed="64"/>
      </right>
      <top/>
      <bottom/>
      <diagonal/>
    </border>
    <border>
      <left style="thin">
        <color indexed="9"/>
      </left>
      <right/>
      <top/>
      <bottom/>
      <diagonal/>
    </border>
    <border>
      <left/>
      <right/>
      <top/>
      <bottom style="thin">
        <color indexed="9"/>
      </bottom>
      <diagonal/>
    </border>
    <border>
      <left style="thin">
        <color theme="0"/>
      </left>
      <right/>
      <top/>
      <bottom/>
      <diagonal/>
    </border>
    <border>
      <left style="thin">
        <color theme="1" tint="0.499984740745262"/>
      </left>
      <right/>
      <top/>
      <bottom/>
      <diagonal/>
    </border>
    <border>
      <left/>
      <right/>
      <top style="thin">
        <color indexed="9"/>
      </top>
      <bottom/>
      <diagonal/>
    </border>
    <border>
      <left/>
      <right style="thin">
        <color indexed="9"/>
      </right>
      <top/>
      <bottom style="thin">
        <color indexed="9"/>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9"/>
      </left>
      <right style="thin">
        <color indexed="9"/>
      </right>
      <top/>
      <bottom/>
      <diagonal/>
    </border>
    <border>
      <left/>
      <right style="thin">
        <color theme="1" tint="0.499984740745262"/>
      </right>
      <top style="thin">
        <color theme="1" tint="0.499984740745262"/>
      </top>
      <bottom style="thin">
        <color theme="1" tint="0.499984740745262"/>
      </bottom>
      <diagonal/>
    </border>
    <border>
      <left style="hair">
        <color indexed="9"/>
      </left>
      <right style="hair">
        <color indexed="9"/>
      </right>
      <top/>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0"/>
      </bottom>
      <diagonal/>
    </border>
    <border>
      <left style="thin">
        <color theme="1" tint="0.499984740745262"/>
      </left>
      <right style="thin">
        <color theme="1" tint="0.499984740745262"/>
      </right>
      <top style="thin">
        <color theme="0"/>
      </top>
      <bottom style="thin">
        <color theme="1" tint="0.499984740745262"/>
      </bottom>
      <diagonal/>
    </border>
    <border>
      <left style="thin">
        <color theme="1" tint="0.499984740745262"/>
      </left>
      <right style="thin">
        <color theme="1" tint="0.499984740745262"/>
      </right>
      <top/>
      <bottom style="thin">
        <color theme="0"/>
      </bottom>
      <diagonal/>
    </border>
  </borders>
  <cellStyleXfs count="32">
    <xf numFmtId="0" fontId="0" fillId="0" borderId="0"/>
    <xf numFmtId="0" fontId="3" fillId="0" borderId="0" applyNumberFormat="0" applyFill="0" applyBorder="0" applyAlignment="0" applyProtection="0"/>
    <xf numFmtId="0" fontId="10" fillId="0" borderId="1"/>
    <xf numFmtId="166" fontId="12" fillId="0" borderId="0" applyFont="0" applyFill="0" applyBorder="0" applyAlignment="0" applyProtection="0"/>
    <xf numFmtId="167" fontId="1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9" fillId="0" borderId="0"/>
    <xf numFmtId="0" fontId="4" fillId="0" borderId="0"/>
    <xf numFmtId="0" fontId="7" fillId="0" borderId="0"/>
    <xf numFmtId="0" fontId="7" fillId="0" borderId="0"/>
    <xf numFmtId="0" fontId="7" fillId="0" borderId="0"/>
    <xf numFmtId="168" fontId="5" fillId="0" borderId="0" applyFill="0" applyBorder="0">
      <alignment horizontal="center" wrapText="1"/>
    </xf>
    <xf numFmtId="0" fontId="14" fillId="1" borderId="1" applyNumberFormat="0" applyAlignment="0" applyProtection="0"/>
    <xf numFmtId="170" fontId="7" fillId="0" borderId="0" applyFont="0" applyFill="0" applyBorder="0" applyAlignment="0" applyProtection="0"/>
    <xf numFmtId="171" fontId="7" fillId="0" borderId="0" applyFont="0" applyFill="0" applyBorder="0" applyAlignment="0" applyProtection="0"/>
    <xf numFmtId="0" fontId="7" fillId="0" borderId="0"/>
    <xf numFmtId="0" fontId="15" fillId="0" borderId="0"/>
    <xf numFmtId="0" fontId="15" fillId="0" borderId="0"/>
    <xf numFmtId="0" fontId="11" fillId="0" borderId="0"/>
    <xf numFmtId="0" fontId="8" fillId="0" borderId="0"/>
    <xf numFmtId="0" fontId="2" fillId="0" borderId="0"/>
    <xf numFmtId="0" fontId="4" fillId="0" borderId="0"/>
    <xf numFmtId="0" fontId="1" fillId="0" borderId="0"/>
    <xf numFmtId="0" fontId="16" fillId="0" borderId="0"/>
    <xf numFmtId="0" fontId="9" fillId="0" borderId="0"/>
    <xf numFmtId="0" fontId="54" fillId="0" borderId="0"/>
    <xf numFmtId="0" fontId="6" fillId="0" borderId="0"/>
    <xf numFmtId="0" fontId="7" fillId="0" borderId="0"/>
    <xf numFmtId="0" fontId="7" fillId="0" borderId="0"/>
  </cellStyleXfs>
  <cellXfs count="176">
    <xf numFmtId="0" fontId="0" fillId="0" borderId="0" xfId="0"/>
    <xf numFmtId="0" fontId="0" fillId="3" borderId="0" xfId="0" applyFill="1"/>
    <xf numFmtId="0" fontId="17" fillId="0" borderId="0" xfId="0" applyFont="1"/>
    <xf numFmtId="0" fontId="17" fillId="3" borderId="0" xfId="0" applyFont="1" applyFill="1"/>
    <xf numFmtId="0" fontId="21" fillId="3" borderId="3" xfId="0" applyFont="1" applyFill="1" applyBorder="1" applyAlignment="1">
      <alignment horizontal="left" vertical="center"/>
    </xf>
    <xf numFmtId="0" fontId="25" fillId="0" borderId="0" xfId="12" applyFont="1" applyAlignment="1">
      <alignment vertical="center"/>
    </xf>
    <xf numFmtId="0" fontId="40" fillId="0" borderId="0" xfId="12" applyFont="1" applyAlignment="1">
      <alignment vertical="center"/>
    </xf>
    <xf numFmtId="0" fontId="36" fillId="2" borderId="0" xfId="12" applyFont="1" applyFill="1" applyAlignment="1">
      <alignment vertical="center"/>
    </xf>
    <xf numFmtId="4" fontId="43" fillId="0" borderId="0" xfId="12" applyNumberFormat="1" applyFont="1" applyAlignment="1">
      <alignment vertical="center"/>
    </xf>
    <xf numFmtId="4" fontId="40" fillId="0" borderId="0" xfId="12" applyNumberFormat="1" applyFont="1" applyAlignment="1">
      <alignment vertical="center"/>
    </xf>
    <xf numFmtId="2" fontId="40" fillId="3" borderId="0" xfId="12" applyNumberFormat="1" applyFont="1" applyFill="1" applyBorder="1" applyAlignment="1">
      <alignment horizontal="center" vertical="center" wrapText="1"/>
    </xf>
    <xf numFmtId="0" fontId="36" fillId="3" borderId="0" xfId="12" applyFont="1" applyFill="1" applyAlignment="1">
      <alignment vertical="center"/>
    </xf>
    <xf numFmtId="0" fontId="18" fillId="3" borderId="0" xfId="0" applyFont="1" applyFill="1"/>
    <xf numFmtId="0" fontId="50" fillId="0" borderId="0" xfId="23" applyFont="1" applyFill="1" applyBorder="1" applyAlignment="1">
      <alignment vertical="center" wrapText="1"/>
    </xf>
    <xf numFmtId="0" fontId="24" fillId="3" borderId="0" xfId="0" applyFont="1" applyFill="1" applyBorder="1"/>
    <xf numFmtId="0" fontId="26" fillId="3" borderId="0" xfId="24" applyFont="1" applyFill="1" applyBorder="1" applyAlignment="1">
      <alignment horizontal="center" vertical="center" wrapText="1"/>
    </xf>
    <xf numFmtId="0" fontId="21" fillId="3" borderId="0" xfId="0" applyFont="1" applyFill="1" applyBorder="1" applyAlignment="1">
      <alignment horizontal="left" vertical="center"/>
    </xf>
    <xf numFmtId="0" fontId="17" fillId="0" borderId="6" xfId="0" applyFont="1" applyFill="1" applyBorder="1"/>
    <xf numFmtId="178" fontId="37" fillId="4" borderId="0" xfId="27" applyNumberFormat="1" applyFont="1" applyFill="1" applyAlignment="1">
      <alignment horizontal="center" vertical="center"/>
    </xf>
    <xf numFmtId="0" fontId="55" fillId="0" borderId="0" xfId="12" applyFont="1" applyAlignment="1">
      <alignment vertical="center"/>
    </xf>
    <xf numFmtId="3" fontId="59" fillId="3" borderId="10" xfId="12" applyNumberFormat="1" applyFont="1" applyFill="1" applyBorder="1" applyAlignment="1">
      <alignment horizontal="left" vertical="center"/>
    </xf>
    <xf numFmtId="3" fontId="59" fillId="3" borderId="10" xfId="12" applyNumberFormat="1" applyFont="1" applyFill="1" applyBorder="1" applyAlignment="1">
      <alignment horizontal="center" vertical="center"/>
    </xf>
    <xf numFmtId="0" fontId="59" fillId="3" borderId="10" xfId="23" applyFont="1" applyFill="1" applyBorder="1" applyAlignment="1">
      <alignment horizontal="center" vertical="center" wrapText="1"/>
    </xf>
    <xf numFmtId="10" fontId="59" fillId="3" borderId="10" xfId="23" applyNumberFormat="1" applyFont="1" applyFill="1" applyBorder="1" applyAlignment="1">
      <alignment horizontal="center" vertical="center" wrapText="1"/>
    </xf>
    <xf numFmtId="172" fontId="59" fillId="3" borderId="10" xfId="23" applyNumberFormat="1" applyFont="1" applyFill="1" applyBorder="1" applyAlignment="1">
      <alignment horizontal="center" vertical="center" wrapText="1"/>
    </xf>
    <xf numFmtId="172" fontId="60" fillId="3" borderId="10" xfId="12" applyNumberFormat="1" applyFont="1" applyFill="1" applyBorder="1" applyAlignment="1">
      <alignment horizontal="center" vertical="center" wrapText="1"/>
    </xf>
    <xf numFmtId="172" fontId="60" fillId="3" borderId="10" xfId="23" applyNumberFormat="1" applyFont="1" applyFill="1" applyBorder="1" applyAlignment="1">
      <alignment horizontal="center" vertical="center" wrapText="1"/>
    </xf>
    <xf numFmtId="1" fontId="60" fillId="3" borderId="10" xfId="12" applyNumberFormat="1" applyFont="1" applyFill="1" applyBorder="1" applyAlignment="1">
      <alignment horizontal="center" vertical="center" wrapText="1"/>
    </xf>
    <xf numFmtId="3" fontId="60" fillId="3" borderId="10" xfId="12" applyNumberFormat="1" applyFont="1" applyFill="1" applyBorder="1" applyAlignment="1">
      <alignment horizontal="center" vertical="center" wrapText="1"/>
    </xf>
    <xf numFmtId="1" fontId="56" fillId="5" borderId="10" xfId="12" applyNumberFormat="1" applyFont="1" applyFill="1" applyBorder="1" applyAlignment="1">
      <alignment horizontal="center" vertical="center" wrapText="1"/>
    </xf>
    <xf numFmtId="0" fontId="25" fillId="3" borderId="16" xfId="12" applyFont="1" applyFill="1" applyBorder="1" applyAlignment="1">
      <alignment vertical="center"/>
    </xf>
    <xf numFmtId="0" fontId="28" fillId="3" borderId="16" xfId="12" applyFont="1" applyFill="1" applyBorder="1" applyAlignment="1">
      <alignment vertical="center"/>
    </xf>
    <xf numFmtId="9" fontId="46" fillId="3" borderId="16" xfId="12" applyNumberFormat="1" applyFont="1" applyFill="1" applyBorder="1" applyAlignment="1">
      <alignment horizontal="center" vertical="center"/>
    </xf>
    <xf numFmtId="174" fontId="40" fillId="3" borderId="16" xfId="12" applyNumberFormat="1" applyFont="1" applyFill="1" applyBorder="1" applyAlignment="1">
      <alignment vertical="center"/>
    </xf>
    <xf numFmtId="0" fontId="27" fillId="3" borderId="16" xfId="12" applyFont="1" applyFill="1" applyBorder="1" applyAlignment="1">
      <alignment vertical="center"/>
    </xf>
    <xf numFmtId="0" fontId="29" fillId="5" borderId="14" xfId="10" applyFont="1" applyFill="1" applyBorder="1" applyAlignment="1">
      <alignment vertical="center" wrapText="1"/>
    </xf>
    <xf numFmtId="0" fontId="29" fillId="5" borderId="11" xfId="10" applyFont="1" applyFill="1" applyBorder="1" applyAlignment="1">
      <alignment vertical="center" wrapText="1"/>
    </xf>
    <xf numFmtId="0" fontId="55" fillId="5" borderId="17" xfId="12" applyFont="1" applyFill="1" applyBorder="1" applyAlignment="1">
      <alignment vertical="center"/>
    </xf>
    <xf numFmtId="0" fontId="51" fillId="3" borderId="10" xfId="24" applyFont="1" applyFill="1" applyBorder="1" applyAlignment="1">
      <alignment horizontal="center" vertical="center" wrapText="1"/>
    </xf>
    <xf numFmtId="0" fontId="20" fillId="3" borderId="0" xfId="0" applyFont="1" applyFill="1" applyBorder="1"/>
    <xf numFmtId="0" fontId="20" fillId="3" borderId="0" xfId="0" applyFont="1" applyFill="1" applyBorder="1" applyAlignment="1">
      <alignment horizontal="center"/>
    </xf>
    <xf numFmtId="0" fontId="51" fillId="3" borderId="0" xfId="0" applyFont="1" applyFill="1" applyBorder="1" applyAlignment="1">
      <alignment horizontal="center"/>
    </xf>
    <xf numFmtId="0" fontId="20" fillId="3" borderId="11"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30" fillId="5" borderId="10" xfId="0" applyFont="1" applyFill="1" applyBorder="1" applyAlignment="1">
      <alignment horizontal="center" vertical="center" wrapText="1"/>
    </xf>
    <xf numFmtId="0" fontId="20" fillId="3" borderId="14" xfId="0" applyFont="1" applyFill="1" applyBorder="1" applyAlignment="1">
      <alignment horizontal="center" vertical="center" wrapText="1"/>
    </xf>
    <xf numFmtId="172" fontId="33" fillId="5" borderId="10" xfId="14" applyNumberFormat="1" applyFont="1" applyFill="1" applyBorder="1" applyAlignment="1">
      <alignment horizontal="center" vertical="center" wrapText="1"/>
    </xf>
    <xf numFmtId="0" fontId="33" fillId="5" borderId="10" xfId="24" applyFont="1" applyFill="1" applyBorder="1" applyAlignment="1">
      <alignment horizontal="center" vertical="center" wrapText="1"/>
    </xf>
    <xf numFmtId="0" fontId="65" fillId="3" borderId="0" xfId="0" applyFont="1" applyFill="1" applyBorder="1" applyAlignment="1">
      <alignment horizontal="left" vertical="center" wrapText="1" indent="1"/>
    </xf>
    <xf numFmtId="0" fontId="66" fillId="3" borderId="0" xfId="0" applyFont="1" applyFill="1" applyBorder="1" applyAlignment="1">
      <alignment horizontal="center" vertical="center" wrapText="1"/>
    </xf>
    <xf numFmtId="169" fontId="61" fillId="3" borderId="0" xfId="14" applyNumberFormat="1" applyFont="1" applyFill="1" applyBorder="1" applyAlignment="1">
      <alignment horizontal="center" vertical="center" wrapText="1"/>
    </xf>
    <xf numFmtId="0" fontId="63" fillId="3" borderId="0" xfId="0" applyFont="1" applyFill="1" applyBorder="1"/>
    <xf numFmtId="0" fontId="65" fillId="3" borderId="0" xfId="0" applyFont="1" applyFill="1" applyAlignment="1">
      <alignment vertical="top" wrapText="1"/>
    </xf>
    <xf numFmtId="0" fontId="63" fillId="3" borderId="0" xfId="10" applyFont="1" applyFill="1"/>
    <xf numFmtId="0" fontId="63" fillId="3" borderId="0" xfId="0" applyFont="1" applyFill="1"/>
    <xf numFmtId="0" fontId="65" fillId="3" borderId="0" xfId="0" applyFont="1" applyFill="1"/>
    <xf numFmtId="0" fontId="71" fillId="3" borderId="0" xfId="0" applyFont="1" applyFill="1"/>
    <xf numFmtId="0" fontId="62" fillId="3" borderId="0" xfId="0" applyFont="1" applyFill="1"/>
    <xf numFmtId="0" fontId="65" fillId="3" borderId="0" xfId="1" applyFont="1" applyFill="1"/>
    <xf numFmtId="0" fontId="64" fillId="3" borderId="16" xfId="0" applyFont="1" applyFill="1" applyBorder="1"/>
    <xf numFmtId="0" fontId="62" fillId="5" borderId="11" xfId="10" applyFont="1" applyFill="1" applyBorder="1" applyAlignment="1">
      <alignment horizontal="left" vertical="center" indent="1"/>
    </xf>
    <xf numFmtId="0" fontId="62" fillId="5" borderId="17" xfId="10" applyFont="1" applyFill="1" applyBorder="1" applyAlignment="1">
      <alignment horizontal="left" vertical="center" indent="1"/>
    </xf>
    <xf numFmtId="0" fontId="61" fillId="5" borderId="14" xfId="0" applyFont="1" applyFill="1" applyBorder="1" applyAlignment="1">
      <alignment horizontal="left" vertical="center" wrapText="1"/>
    </xf>
    <xf numFmtId="0" fontId="61" fillId="5" borderId="11" xfId="0" applyFont="1" applyFill="1" applyBorder="1" applyAlignment="1">
      <alignment horizontal="center" vertical="center" wrapText="1"/>
    </xf>
    <xf numFmtId="0" fontId="61" fillId="5" borderId="14" xfId="0" applyFont="1" applyFill="1" applyBorder="1" applyAlignment="1">
      <alignment vertical="top" wrapText="1"/>
    </xf>
    <xf numFmtId="0" fontId="61" fillId="5" borderId="11" xfId="0" applyFont="1" applyFill="1" applyBorder="1" applyAlignment="1">
      <alignment vertical="top" wrapText="1"/>
    </xf>
    <xf numFmtId="0" fontId="61" fillId="5" borderId="17" xfId="0" applyFont="1" applyFill="1" applyBorder="1" applyAlignment="1">
      <alignment vertical="top" wrapText="1"/>
    </xf>
    <xf numFmtId="0" fontId="62" fillId="3" borderId="2" xfId="0" applyFont="1" applyFill="1" applyBorder="1"/>
    <xf numFmtId="0" fontId="61" fillId="5" borderId="10" xfId="1" applyFont="1" applyFill="1" applyBorder="1" applyAlignment="1">
      <alignment horizontal="center" vertical="center" wrapText="1"/>
    </xf>
    <xf numFmtId="0" fontId="61" fillId="5" borderId="8" xfId="0" applyFont="1" applyFill="1" applyBorder="1" applyAlignment="1">
      <alignment vertical="top" wrapText="1"/>
    </xf>
    <xf numFmtId="0" fontId="61" fillId="5" borderId="9" xfId="0" applyFont="1" applyFill="1" applyBorder="1" applyAlignment="1">
      <alignment vertical="top" wrapText="1"/>
    </xf>
    <xf numFmtId="0" fontId="61" fillId="5" borderId="19" xfId="0" applyFont="1" applyFill="1" applyBorder="1" applyAlignment="1">
      <alignment vertical="top" wrapText="1"/>
    </xf>
    <xf numFmtId="0" fontId="65" fillId="3" borderId="10" xfId="0" applyFont="1" applyFill="1" applyBorder="1" applyAlignment="1">
      <alignment horizontal="left" vertical="top" wrapText="1" indent="1"/>
    </xf>
    <xf numFmtId="0" fontId="65" fillId="3" borderId="10" xfId="0" applyFont="1" applyFill="1" applyBorder="1" applyAlignment="1">
      <alignment horizontal="left" vertical="center" wrapText="1" indent="1"/>
    </xf>
    <xf numFmtId="0" fontId="66" fillId="3" borderId="10" xfId="0" applyFont="1" applyFill="1" applyBorder="1" applyAlignment="1">
      <alignment horizontal="center" vertical="center" wrapText="1"/>
    </xf>
    <xf numFmtId="169" fontId="61" fillId="3" borderId="10" xfId="14" applyNumberFormat="1" applyFont="1" applyFill="1" applyBorder="1" applyAlignment="1">
      <alignment horizontal="center" vertical="center" wrapText="1"/>
    </xf>
    <xf numFmtId="169" fontId="61" fillId="3" borderId="10" xfId="0" applyNumberFormat="1" applyFont="1" applyFill="1" applyBorder="1" applyAlignment="1">
      <alignment horizontal="center" vertical="center"/>
    </xf>
    <xf numFmtId="169" fontId="61" fillId="3" borderId="10" xfId="14" applyNumberFormat="1" applyFont="1" applyFill="1" applyBorder="1" applyAlignment="1">
      <alignment horizontal="center" vertical="center"/>
    </xf>
    <xf numFmtId="0" fontId="65" fillId="3" borderId="12" xfId="0" applyFont="1" applyFill="1" applyBorder="1" applyAlignment="1">
      <alignment horizontal="left" vertical="top" wrapText="1" indent="1"/>
    </xf>
    <xf numFmtId="0" fontId="65" fillId="3" borderId="4" xfId="0" applyFont="1" applyFill="1" applyBorder="1" applyAlignment="1">
      <alignment horizontal="left" vertical="top" wrapText="1"/>
    </xf>
    <xf numFmtId="0" fontId="68" fillId="3" borderId="15" xfId="0" applyFont="1" applyFill="1" applyBorder="1" applyAlignment="1">
      <alignment horizontal="left" vertical="top" wrapText="1" indent="1"/>
    </xf>
    <xf numFmtId="0" fontId="65" fillId="3" borderId="15" xfId="0" applyFont="1" applyFill="1" applyBorder="1" applyAlignment="1">
      <alignment horizontal="left" vertical="center" wrapText="1" indent="1"/>
    </xf>
    <xf numFmtId="0" fontId="66" fillId="3" borderId="15" xfId="0" applyFont="1" applyFill="1" applyBorder="1" applyAlignment="1">
      <alignment horizontal="center" vertical="center" wrapText="1"/>
    </xf>
    <xf numFmtId="169" fontId="61" fillId="3" borderId="15" xfId="14" applyNumberFormat="1" applyFont="1" applyFill="1" applyBorder="1" applyAlignment="1">
      <alignment horizontal="center" vertical="center" wrapText="1"/>
    </xf>
    <xf numFmtId="0" fontId="68" fillId="3" borderId="10" xfId="0" applyFont="1" applyFill="1" applyBorder="1" applyAlignment="1">
      <alignment horizontal="left" vertical="top" wrapText="1" indent="1"/>
    </xf>
    <xf numFmtId="0" fontId="65" fillId="3" borderId="12" xfId="0" applyFont="1" applyFill="1" applyBorder="1" applyAlignment="1">
      <alignment horizontal="left" vertical="center" wrapText="1" indent="1"/>
    </xf>
    <xf numFmtId="0" fontId="68" fillId="3" borderId="15" xfId="0" quotePrefix="1" applyFont="1" applyFill="1" applyBorder="1" applyAlignment="1">
      <alignment horizontal="left" vertical="center" wrapText="1" indent="1"/>
    </xf>
    <xf numFmtId="0" fontId="65" fillId="3" borderId="13" xfId="0" applyFont="1" applyFill="1" applyBorder="1" applyAlignment="1">
      <alignment horizontal="left" vertical="center" wrapText="1" indent="1"/>
    </xf>
    <xf numFmtId="0" fontId="68" fillId="3" borderId="15" xfId="0" applyFont="1" applyFill="1" applyBorder="1" applyAlignment="1">
      <alignment horizontal="left" vertical="center" wrapText="1" indent="1"/>
    </xf>
    <xf numFmtId="172" fontId="61" fillId="3" borderId="10" xfId="14" applyNumberFormat="1" applyFont="1" applyFill="1" applyBorder="1" applyAlignment="1">
      <alignment horizontal="center" vertical="center"/>
    </xf>
    <xf numFmtId="175" fontId="0" fillId="3" borderId="0" xfId="0" applyNumberFormat="1" applyFill="1"/>
    <xf numFmtId="0" fontId="48" fillId="3" borderId="0" xfId="23" applyFont="1" applyFill="1" applyBorder="1" applyAlignment="1">
      <alignment vertical="center" wrapText="1"/>
    </xf>
    <xf numFmtId="0" fontId="72" fillId="3" borderId="0" xfId="0" applyFont="1" applyFill="1"/>
    <xf numFmtId="0" fontId="41" fillId="3" borderId="2" xfId="13" applyFont="1" applyFill="1" applyBorder="1" applyAlignment="1">
      <alignment horizontal="left" vertical="center"/>
    </xf>
    <xf numFmtId="0" fontId="41" fillId="3" borderId="0" xfId="13" applyFont="1" applyFill="1" applyBorder="1" applyAlignment="1">
      <alignment horizontal="center" vertical="center"/>
    </xf>
    <xf numFmtId="0" fontId="42" fillId="3" borderId="0" xfId="13" applyFont="1" applyFill="1" applyBorder="1" applyAlignment="1">
      <alignment horizontal="center" vertical="center"/>
    </xf>
    <xf numFmtId="0" fontId="47" fillId="5" borderId="14" xfId="0" applyFont="1" applyFill="1" applyBorder="1" applyAlignment="1">
      <alignment vertical="center"/>
    </xf>
    <xf numFmtId="0" fontId="47" fillId="5" borderId="11" xfId="0" applyFont="1" applyFill="1" applyBorder="1" applyAlignment="1">
      <alignment horizontal="center"/>
    </xf>
    <xf numFmtId="0" fontId="47" fillId="5" borderId="11" xfId="0" applyFont="1" applyFill="1" applyBorder="1" applyAlignment="1"/>
    <xf numFmtId="0" fontId="47" fillId="5" borderId="17" xfId="0" applyFont="1" applyFill="1" applyBorder="1" applyAlignment="1"/>
    <xf numFmtId="12" fontId="39" fillId="5" borderId="14" xfId="13" applyNumberFormat="1" applyFont="1" applyFill="1" applyBorder="1" applyAlignment="1">
      <alignment vertical="center"/>
    </xf>
    <xf numFmtId="12" fontId="39" fillId="5" borderId="10" xfId="13" applyNumberFormat="1" applyFont="1" applyFill="1" applyBorder="1" applyAlignment="1">
      <alignment horizontal="center" vertical="center"/>
    </xf>
    <xf numFmtId="4" fontId="39" fillId="5" borderId="10" xfId="12" applyNumberFormat="1" applyFont="1" applyFill="1" applyBorder="1" applyAlignment="1">
      <alignment horizontal="center" vertical="center" wrapText="1"/>
    </xf>
    <xf numFmtId="4" fontId="45" fillId="5" borderId="10" xfId="12" applyNumberFormat="1" applyFont="1" applyFill="1" applyBorder="1" applyAlignment="1">
      <alignment horizontal="center" vertical="center" wrapText="1"/>
    </xf>
    <xf numFmtId="12" fontId="31" fillId="5" borderId="8" xfId="13" applyNumberFormat="1" applyFont="1" applyFill="1" applyBorder="1" applyAlignment="1">
      <alignment vertical="center"/>
    </xf>
    <xf numFmtId="12" fontId="37" fillId="5" borderId="9" xfId="13" applyNumberFormat="1" applyFont="1" applyFill="1" applyBorder="1" applyAlignment="1">
      <alignment horizontal="center" vertical="center"/>
    </xf>
    <xf numFmtId="175" fontId="37" fillId="5" borderId="9" xfId="13" applyNumberFormat="1" applyFont="1" applyFill="1" applyBorder="1" applyAlignment="1">
      <alignment vertical="center"/>
    </xf>
    <xf numFmtId="175" fontId="37" fillId="5" borderId="19" xfId="13" applyNumberFormat="1" applyFont="1" applyFill="1" applyBorder="1" applyAlignment="1">
      <alignment vertical="center"/>
    </xf>
    <xf numFmtId="0" fontId="41" fillId="3" borderId="10" xfId="13" applyFont="1" applyFill="1" applyBorder="1" applyAlignment="1">
      <alignment horizontal="left" vertical="center"/>
    </xf>
    <xf numFmtId="0" fontId="53" fillId="3" borderId="10" xfId="13" applyFont="1" applyFill="1" applyBorder="1" applyAlignment="1">
      <alignment horizontal="center" vertical="center"/>
    </xf>
    <xf numFmtId="175" fontId="37" fillId="3" borderId="10" xfId="12" applyNumberFormat="1" applyFont="1" applyFill="1" applyBorder="1" applyAlignment="1">
      <alignment horizontal="center" vertical="center"/>
    </xf>
    <xf numFmtId="0" fontId="41" fillId="3" borderId="10" xfId="13" applyFont="1" applyFill="1" applyBorder="1" applyAlignment="1">
      <alignment horizontal="left" vertical="center" wrapText="1"/>
    </xf>
    <xf numFmtId="12" fontId="31" fillId="5" borderId="10" xfId="13" applyNumberFormat="1" applyFont="1" applyFill="1" applyBorder="1" applyAlignment="1">
      <alignment vertical="center"/>
    </xf>
    <xf numFmtId="12" fontId="37" fillId="5" borderId="10" xfId="13" applyNumberFormat="1" applyFont="1" applyFill="1" applyBorder="1" applyAlignment="1">
      <alignment horizontal="center" vertical="center"/>
    </xf>
    <xf numFmtId="175" fontId="37" fillId="5" borderId="10" xfId="13" applyNumberFormat="1" applyFont="1" applyFill="1" applyBorder="1" applyAlignment="1">
      <alignment vertical="center"/>
    </xf>
    <xf numFmtId="12" fontId="34" fillId="5" borderId="10" xfId="13" applyNumberFormat="1" applyFont="1" applyFill="1" applyBorder="1" applyAlignment="1">
      <alignment vertical="center"/>
    </xf>
    <xf numFmtId="12" fontId="35" fillId="5" borderId="10" xfId="13" applyNumberFormat="1" applyFont="1" applyFill="1" applyBorder="1" applyAlignment="1">
      <alignment horizontal="center" vertical="center"/>
    </xf>
    <xf numFmtId="175" fontId="35" fillId="5" borderId="10" xfId="13" applyNumberFormat="1" applyFont="1" applyFill="1" applyBorder="1" applyAlignment="1">
      <alignment vertical="center"/>
    </xf>
    <xf numFmtId="0" fontId="61" fillId="3" borderId="10" xfId="0" applyFont="1" applyFill="1" applyBorder="1" applyAlignment="1">
      <alignment horizontal="left" vertical="center" wrapText="1" indent="1"/>
    </xf>
    <xf numFmtId="0" fontId="78" fillId="5" borderId="14" xfId="10" applyFont="1" applyFill="1" applyBorder="1" applyAlignment="1">
      <alignment horizontal="left" vertical="center" wrapText="1"/>
    </xf>
    <xf numFmtId="169" fontId="61" fillId="3" borderId="10" xfId="14" applyNumberFormat="1" applyFont="1" applyFill="1" applyBorder="1" applyAlignment="1">
      <alignment horizontal="center" vertical="center" wrapText="1"/>
    </xf>
    <xf numFmtId="169" fontId="61" fillId="3" borderId="15" xfId="14" applyNumberFormat="1" applyFont="1" applyFill="1" applyBorder="1" applyAlignment="1">
      <alignment horizontal="center" vertical="center" wrapText="1"/>
    </xf>
    <xf numFmtId="0" fontId="38" fillId="3" borderId="0" xfId="0" applyFont="1" applyFill="1" applyBorder="1" applyAlignment="1">
      <alignment horizontal="left" vertical="top" wrapText="1"/>
    </xf>
    <xf numFmtId="0" fontId="66" fillId="3" borderId="10" xfId="0" applyFont="1" applyFill="1" applyBorder="1" applyAlignment="1">
      <alignment horizontal="center" vertical="center" wrapText="1"/>
    </xf>
    <xf numFmtId="0" fontId="32" fillId="0" borderId="0" xfId="0" applyFont="1" applyBorder="1" applyAlignment="1">
      <alignment horizontal="left" vertical="center" wrapText="1"/>
    </xf>
    <xf numFmtId="0" fontId="22" fillId="3" borderId="0" xfId="0" applyFont="1" applyFill="1" applyBorder="1" applyAlignment="1">
      <alignment horizontal="left" vertical="top" wrapText="1"/>
    </xf>
    <xf numFmtId="0" fontId="30" fillId="5" borderId="14" xfId="0" applyFont="1" applyFill="1" applyBorder="1" applyAlignment="1">
      <alignment horizontal="left" vertical="center" wrapText="1"/>
    </xf>
    <xf numFmtId="0" fontId="30" fillId="5" borderId="11" xfId="0" applyFont="1" applyFill="1" applyBorder="1" applyAlignment="1">
      <alignment horizontal="left" vertical="center" wrapText="1"/>
    </xf>
    <xf numFmtId="0" fontId="30" fillId="5" borderId="17" xfId="0" applyFont="1" applyFill="1" applyBorder="1" applyAlignment="1">
      <alignment horizontal="left" vertical="center" wrapText="1"/>
    </xf>
    <xf numFmtId="0" fontId="18" fillId="3" borderId="0" xfId="0" applyFont="1" applyFill="1" applyBorder="1" applyAlignment="1">
      <alignment horizontal="left" vertical="top" wrapText="1"/>
    </xf>
    <xf numFmtId="0" fontId="48" fillId="3" borderId="0" xfId="23" applyFont="1" applyFill="1" applyBorder="1" applyAlignment="1">
      <alignment horizontal="left" vertical="center" wrapText="1"/>
    </xf>
    <xf numFmtId="0" fontId="31" fillId="0" borderId="3" xfId="0" applyFont="1" applyBorder="1" applyAlignment="1">
      <alignment horizontal="left" vertical="center" wrapText="1"/>
    </xf>
    <xf numFmtId="0" fontId="32" fillId="0" borderId="3" xfId="0" applyFont="1" applyBorder="1" applyAlignment="1">
      <alignment horizontal="left" vertical="center" wrapText="1"/>
    </xf>
    <xf numFmtId="0" fontId="32" fillId="0" borderId="7" xfId="0" applyFont="1" applyBorder="1" applyAlignment="1">
      <alignment horizontal="left" vertical="center" wrapText="1"/>
    </xf>
    <xf numFmtId="0" fontId="48" fillId="0" borderId="0" xfId="23" applyFont="1" applyFill="1" applyBorder="1" applyAlignment="1">
      <alignment horizontal="left" vertical="center" wrapText="1"/>
    </xf>
    <xf numFmtId="0" fontId="30" fillId="5" borderId="12" xfId="0" applyFont="1" applyFill="1" applyBorder="1" applyAlignment="1">
      <alignment horizontal="center" vertical="center" textRotation="90"/>
    </xf>
    <xf numFmtId="0" fontId="30" fillId="5" borderId="13" xfId="0" applyFont="1" applyFill="1" applyBorder="1" applyAlignment="1">
      <alignment horizontal="center" vertical="center" textRotation="90"/>
    </xf>
    <xf numFmtId="0" fontId="30" fillId="5" borderId="15" xfId="0" applyFont="1" applyFill="1" applyBorder="1" applyAlignment="1">
      <alignment horizontal="center" vertical="center" textRotation="90"/>
    </xf>
    <xf numFmtId="0" fontId="51" fillId="3" borderId="12" xfId="24" applyFont="1" applyFill="1" applyBorder="1" applyAlignment="1">
      <alignment horizontal="center" vertical="center" wrapText="1"/>
    </xf>
    <xf numFmtId="0" fontId="51" fillId="3" borderId="13" xfId="24" applyFont="1" applyFill="1" applyBorder="1" applyAlignment="1">
      <alignment horizontal="center" vertical="center" wrapText="1"/>
    </xf>
    <xf numFmtId="0" fontId="51" fillId="3" borderId="15" xfId="24" applyFont="1" applyFill="1" applyBorder="1" applyAlignment="1">
      <alignment horizontal="center" vertical="center" wrapText="1"/>
    </xf>
    <xf numFmtId="0" fontId="66" fillId="3" borderId="12" xfId="0" applyFont="1" applyFill="1" applyBorder="1" applyAlignment="1">
      <alignment horizontal="center" vertical="center" wrapText="1"/>
    </xf>
    <xf numFmtId="0" fontId="66" fillId="3" borderId="15" xfId="0" applyFont="1" applyFill="1" applyBorder="1" applyAlignment="1">
      <alignment horizontal="center" vertical="center" wrapText="1"/>
    </xf>
    <xf numFmtId="172" fontId="61" fillId="3" borderId="20" xfId="14" applyNumberFormat="1" applyFont="1" applyFill="1" applyBorder="1" applyAlignment="1">
      <alignment horizontal="center" vertical="center"/>
    </xf>
    <xf numFmtId="172" fontId="61" fillId="3" borderId="21" xfId="14" applyNumberFormat="1" applyFont="1" applyFill="1" applyBorder="1" applyAlignment="1">
      <alignment horizontal="center" vertical="center"/>
    </xf>
    <xf numFmtId="169" fontId="61" fillId="3" borderId="10" xfId="14" applyNumberFormat="1" applyFont="1" applyFill="1" applyBorder="1" applyAlignment="1">
      <alignment horizontal="center" vertical="center" wrapText="1"/>
    </xf>
    <xf numFmtId="169" fontId="61" fillId="3" borderId="12" xfId="14" applyNumberFormat="1" applyFont="1" applyFill="1" applyBorder="1" applyAlignment="1">
      <alignment horizontal="center" vertical="center"/>
    </xf>
    <xf numFmtId="169" fontId="61" fillId="3" borderId="15" xfId="14" applyNumberFormat="1" applyFont="1" applyFill="1" applyBorder="1" applyAlignment="1">
      <alignment horizontal="center" vertical="center"/>
    </xf>
    <xf numFmtId="0" fontId="38" fillId="3" borderId="0" xfId="0" quotePrefix="1" applyFont="1" applyFill="1" applyBorder="1" applyAlignment="1">
      <alignment horizontal="left" wrapText="1"/>
    </xf>
    <xf numFmtId="172" fontId="61" fillId="3" borderId="22" xfId="14" applyNumberFormat="1" applyFont="1" applyFill="1" applyBorder="1" applyAlignment="1">
      <alignment horizontal="center" vertical="center"/>
    </xf>
    <xf numFmtId="0" fontId="73" fillId="3" borderId="8" xfId="23" applyFont="1" applyFill="1" applyBorder="1" applyAlignment="1">
      <alignment horizontal="left" vertical="center" wrapText="1"/>
    </xf>
    <xf numFmtId="0" fontId="73" fillId="3" borderId="9" xfId="23" applyFont="1" applyFill="1" applyBorder="1" applyAlignment="1">
      <alignment horizontal="left" vertical="center" wrapText="1"/>
    </xf>
    <xf numFmtId="0" fontId="66" fillId="3" borderId="13" xfId="0" applyFont="1" applyFill="1" applyBorder="1" applyAlignment="1">
      <alignment horizontal="center" vertical="center" wrapText="1"/>
    </xf>
    <xf numFmtId="169" fontId="61" fillId="3" borderId="13" xfId="14" applyNumberFormat="1" applyFont="1" applyFill="1" applyBorder="1" applyAlignment="1">
      <alignment horizontal="center" vertical="center"/>
    </xf>
    <xf numFmtId="169" fontId="61" fillId="3" borderId="12" xfId="0" applyNumberFormat="1" applyFont="1" applyFill="1" applyBorder="1" applyAlignment="1">
      <alignment horizontal="center" vertical="center"/>
    </xf>
    <xf numFmtId="169" fontId="61" fillId="3" borderId="15" xfId="0" applyNumberFormat="1" applyFont="1" applyFill="1" applyBorder="1" applyAlignment="1">
      <alignment horizontal="center" vertical="center"/>
    </xf>
    <xf numFmtId="0" fontId="61" fillId="5" borderId="11" xfId="0" applyFont="1" applyFill="1" applyBorder="1" applyAlignment="1">
      <alignment horizontal="center" vertical="center" wrapText="1"/>
    </xf>
    <xf numFmtId="0" fontId="61" fillId="5" borderId="17" xfId="0" applyFont="1" applyFill="1" applyBorder="1" applyAlignment="1">
      <alignment horizontal="center" vertical="center" wrapText="1"/>
    </xf>
    <xf numFmtId="0" fontId="61" fillId="5" borderId="8" xfId="0" applyFont="1" applyFill="1" applyBorder="1" applyAlignment="1">
      <alignment horizontal="left" vertical="top" wrapText="1"/>
    </xf>
    <xf numFmtId="0" fontId="61" fillId="5" borderId="9" xfId="0" applyFont="1" applyFill="1" applyBorder="1" applyAlignment="1">
      <alignment horizontal="left" vertical="top" wrapText="1"/>
    </xf>
    <xf numFmtId="0" fontId="61" fillId="5" borderId="19" xfId="0" applyFont="1" applyFill="1" applyBorder="1" applyAlignment="1">
      <alignment horizontal="left" vertical="top" wrapText="1"/>
    </xf>
    <xf numFmtId="0" fontId="22" fillId="3" borderId="18" xfId="0" applyFont="1" applyFill="1" applyBorder="1" applyAlignment="1">
      <alignment horizontal="left" vertical="top" wrapText="1"/>
    </xf>
    <xf numFmtId="169" fontId="61" fillId="3" borderId="12" xfId="14" applyNumberFormat="1" applyFont="1" applyFill="1" applyBorder="1" applyAlignment="1">
      <alignment horizontal="center" vertical="center" wrapText="1"/>
    </xf>
    <xf numFmtId="169" fontId="61" fillId="3" borderId="15" xfId="14" applyNumberFormat="1" applyFont="1" applyFill="1" applyBorder="1" applyAlignment="1">
      <alignment horizontal="center" vertical="center" wrapText="1"/>
    </xf>
    <xf numFmtId="0" fontId="38" fillId="3" borderId="4" xfId="0" applyFont="1" applyFill="1" applyBorder="1" applyAlignment="1">
      <alignment horizontal="left" vertical="top" wrapText="1"/>
    </xf>
    <xf numFmtId="0" fontId="38" fillId="3" borderId="0" xfId="0" applyFont="1" applyFill="1" applyBorder="1" applyAlignment="1">
      <alignment horizontal="left" vertical="top" wrapText="1"/>
    </xf>
    <xf numFmtId="0" fontId="66" fillId="3" borderId="10" xfId="0" applyFont="1" applyFill="1" applyBorder="1" applyAlignment="1">
      <alignment horizontal="center" vertical="center" wrapText="1"/>
    </xf>
    <xf numFmtId="172" fontId="61" fillId="3" borderId="10" xfId="14" applyNumberFormat="1" applyFont="1" applyFill="1" applyBorder="1" applyAlignment="1">
      <alignment horizontal="center" vertical="center" wrapText="1"/>
    </xf>
    <xf numFmtId="0" fontId="51" fillId="0" borderId="5" xfId="23" applyFont="1" applyFill="1" applyBorder="1" applyAlignment="1">
      <alignment horizontal="left" vertical="center" wrapText="1"/>
    </xf>
    <xf numFmtId="0" fontId="51" fillId="0" borderId="0" xfId="23" applyFont="1" applyFill="1" applyBorder="1" applyAlignment="1">
      <alignment horizontal="left" vertical="center" wrapText="1"/>
    </xf>
    <xf numFmtId="4" fontId="58" fillId="5" borderId="10" xfId="12" applyNumberFormat="1" applyFont="1" applyFill="1" applyBorder="1" applyAlignment="1">
      <alignment horizontal="center" vertical="center" wrapText="1"/>
    </xf>
    <xf numFmtId="1" fontId="56" fillId="5" borderId="10" xfId="12" applyNumberFormat="1" applyFont="1" applyFill="1" applyBorder="1" applyAlignment="1">
      <alignment horizontal="center" vertical="center" wrapText="1"/>
    </xf>
    <xf numFmtId="1" fontId="56" fillId="5" borderId="10" xfId="12" applyNumberFormat="1" applyFont="1" applyFill="1" applyBorder="1" applyAlignment="1">
      <alignment horizontal="left" vertical="center" wrapText="1"/>
    </xf>
    <xf numFmtId="4" fontId="56" fillId="5" borderId="10" xfId="12" applyNumberFormat="1" applyFont="1" applyFill="1" applyBorder="1" applyAlignment="1">
      <alignment horizontal="center" vertical="center" wrapText="1"/>
    </xf>
    <xf numFmtId="0" fontId="48" fillId="3" borderId="5" xfId="23" applyFont="1" applyFill="1" applyBorder="1" applyAlignment="1">
      <alignment horizontal="left" vertical="center" wrapText="1"/>
    </xf>
  </cellXfs>
  <cellStyles count="32">
    <cellStyle name="Following" xfId="2"/>
    <cellStyle name="Millares [0]_Person" xfId="3"/>
    <cellStyle name="Millares_Person" xfId="4"/>
    <cellStyle name="Moeda [0]_aola" xfId="5"/>
    <cellStyle name="Moeda_aola" xfId="6"/>
    <cellStyle name="Moneda [0]_Person" xfId="7"/>
    <cellStyle name="Moneda_Person" xfId="8"/>
    <cellStyle name="Normal 2" xfId="9"/>
    <cellStyle name="Normal 2 2" xfId="24"/>
    <cellStyle name="Normal 2 2 2" xfId="26"/>
    <cellStyle name="Normal 3" xfId="10"/>
    <cellStyle name="Normal 3 2" xfId="11"/>
    <cellStyle name="Normal 4" xfId="23"/>
    <cellStyle name="Normal 4 2" xfId="25"/>
    <cellStyle name="Normal_ASTRA_PRICES_03_08 NOT APPLICABLE" xfId="12"/>
    <cellStyle name="Normal_CORSA_NEW_PRICES_03_05" xfId="27"/>
    <cellStyle name="Normal_VECTRA MY06 05_08 NOT YET SENT" xfId="13"/>
    <cellStyle name="Preise inkl." xfId="14"/>
    <cellStyle name="Schraffur" xfId="15"/>
    <cellStyle name="Separador de milhares [0]_Person" xfId="16"/>
    <cellStyle name="Separador de milhares_Person" xfId="17"/>
    <cellStyle name="Standard 2" xfId="18"/>
    <cellStyle name="Standard 2 2" xfId="30"/>
    <cellStyle name="Standard 3" xfId="19"/>
    <cellStyle name="Standard 3 2" xfId="20"/>
    <cellStyle name="Standard 3 3" xfId="28"/>
    <cellStyle name="Standard 9" xfId="29"/>
    <cellStyle name="Standard_Abbrev.XLS" xfId="21"/>
    <cellStyle name="Επίπεδο στηλών_1" xfId="1" builtinId="2" iLevel="0"/>
    <cellStyle name="Κανονικό" xfId="0" builtinId="0"/>
    <cellStyle name="표준 2" xfId="31"/>
    <cellStyle name="표준_C100 BM 동력성능 종합" xf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absolute">
    <xdr:from>
      <xdr:col>7</xdr:col>
      <xdr:colOff>915866</xdr:colOff>
      <xdr:row>0</xdr:row>
      <xdr:rowOff>0</xdr:rowOff>
    </xdr:from>
    <xdr:to>
      <xdr:col>7</xdr:col>
      <xdr:colOff>1309591</xdr:colOff>
      <xdr:row>0</xdr:row>
      <xdr:rowOff>394191</xdr:rowOff>
    </xdr:to>
    <xdr:sp macro="" textlink="">
      <xdr:nvSpPr>
        <xdr:cNvPr id="3" name="Rectangle 2"/>
        <xdr:cNvSpPr>
          <a:spLocks noChangeAspect="1"/>
        </xdr:cNvSpPr>
      </xdr:nvSpPr>
      <xdr:spPr>
        <a:xfrm flipH="1">
          <a:off x="11820770" y="0"/>
          <a:ext cx="393725" cy="3941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1">
              <a:solidFill>
                <a:schemeClr val="tx1"/>
              </a:solidFill>
              <a:latin typeface="Opel Sans Condensed" panose="020B0503030403020304" pitchFamily="34"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14642353</xdr:colOff>
      <xdr:row>21</xdr:row>
      <xdr:rowOff>12744</xdr:rowOff>
    </xdr:from>
    <xdr:to>
      <xdr:col>0</xdr:col>
      <xdr:colOff>15353044</xdr:colOff>
      <xdr:row>21</xdr:row>
      <xdr:rowOff>768709</xdr:rowOff>
    </xdr:to>
    <xdr:pic>
      <xdr:nvPicPr>
        <xdr:cNvPr id="67" name="Picture 66"/>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21586" t="10127" r="23789" b="10127"/>
        <a:stretch/>
      </xdr:blipFill>
      <xdr:spPr bwMode="auto">
        <a:xfrm>
          <a:off x="14642353" y="9481715"/>
          <a:ext cx="710691" cy="75596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13871624</xdr:colOff>
      <xdr:row>24</xdr:row>
      <xdr:rowOff>29405</xdr:rowOff>
    </xdr:from>
    <xdr:to>
      <xdr:col>0</xdr:col>
      <xdr:colOff>14653847</xdr:colOff>
      <xdr:row>24</xdr:row>
      <xdr:rowOff>809849</xdr:rowOff>
    </xdr:to>
    <xdr:pic>
      <xdr:nvPicPr>
        <xdr:cNvPr id="68" name="Picture 6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22027" t="10758" r="24229" b="10761"/>
        <a:stretch/>
      </xdr:blipFill>
      <xdr:spPr bwMode="auto">
        <a:xfrm>
          <a:off x="13871624" y="14292482"/>
          <a:ext cx="782223" cy="78044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13841568</xdr:colOff>
      <xdr:row>22</xdr:row>
      <xdr:rowOff>39144</xdr:rowOff>
    </xdr:from>
    <xdr:to>
      <xdr:col>0</xdr:col>
      <xdr:colOff>14634965</xdr:colOff>
      <xdr:row>22</xdr:row>
      <xdr:rowOff>784412</xdr:rowOff>
    </xdr:to>
    <xdr:pic>
      <xdr:nvPicPr>
        <xdr:cNvPr id="71" name="Picture 70"/>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xmlns="" val="0"/>
            </a:ext>
          </a:extLst>
        </a:blip>
        <a:srcRect l="19897" t="7726" r="22707" b="12813"/>
        <a:stretch/>
      </xdr:blipFill>
      <xdr:spPr bwMode="auto">
        <a:xfrm>
          <a:off x="13841568" y="10329879"/>
          <a:ext cx="793397" cy="74526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14671950</xdr:colOff>
      <xdr:row>25</xdr:row>
      <xdr:rowOff>35387</xdr:rowOff>
    </xdr:from>
    <xdr:to>
      <xdr:col>0</xdr:col>
      <xdr:colOff>15454060</xdr:colOff>
      <xdr:row>25</xdr:row>
      <xdr:rowOff>820006</xdr:rowOff>
    </xdr:to>
    <xdr:pic>
      <xdr:nvPicPr>
        <xdr:cNvPr id="74" name="Picture 73"/>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xmlns="" val="0"/>
            </a:ext>
          </a:extLst>
        </a:blip>
        <a:srcRect l="23724" t="11036" r="26532" b="16123"/>
        <a:stretch/>
      </xdr:blipFill>
      <xdr:spPr bwMode="auto">
        <a:xfrm>
          <a:off x="14671950" y="15128849"/>
          <a:ext cx="782110" cy="79414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absolute">
    <xdr:from>
      <xdr:col>5</xdr:col>
      <xdr:colOff>2092922</xdr:colOff>
      <xdr:row>0</xdr:row>
      <xdr:rowOff>68959</xdr:rowOff>
    </xdr:from>
    <xdr:to>
      <xdr:col>5</xdr:col>
      <xdr:colOff>2635847</xdr:colOff>
      <xdr:row>0</xdr:row>
      <xdr:rowOff>574984</xdr:rowOff>
    </xdr:to>
    <xdr:sp macro="" textlink="">
      <xdr:nvSpPr>
        <xdr:cNvPr id="7" name="Rectangle 6"/>
        <xdr:cNvSpPr>
          <a:spLocks noChangeAspect="1"/>
        </xdr:cNvSpPr>
      </xdr:nvSpPr>
      <xdr:spPr>
        <a:xfrm flipH="1">
          <a:off x="28030230" y="68959"/>
          <a:ext cx="542925" cy="506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i="1">
              <a:solidFill>
                <a:schemeClr val="tx1"/>
              </a:solidFill>
              <a:latin typeface="Opel Sans Condensed" panose="020B0503030403020304" pitchFamily="34" charset="0"/>
            </a:rPr>
            <a:t>2</a:t>
          </a:r>
        </a:p>
      </xdr:txBody>
    </xdr:sp>
    <xdr:clientData/>
  </xdr:twoCellAnchor>
  <xdr:twoCellAnchor editAs="oneCell">
    <xdr:from>
      <xdr:col>0</xdr:col>
      <xdr:colOff>14678269</xdr:colOff>
      <xdr:row>22</xdr:row>
      <xdr:rowOff>805961</xdr:rowOff>
    </xdr:from>
    <xdr:to>
      <xdr:col>1</xdr:col>
      <xdr:colOff>34995</xdr:colOff>
      <xdr:row>23</xdr:row>
      <xdr:rowOff>757116</xdr:rowOff>
    </xdr:to>
    <xdr:pic>
      <xdr:nvPicPr>
        <xdr:cNvPr id="10" name="Picture 9"/>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xmlns="" val="0"/>
            </a:ext>
          </a:extLst>
        </a:blip>
        <a:srcRect l="22959" t="13178" r="23471" b="13244"/>
        <a:stretch/>
      </xdr:blipFill>
      <xdr:spPr bwMode="auto">
        <a:xfrm>
          <a:off x="14678269" y="13408269"/>
          <a:ext cx="816534" cy="78153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1130084</xdr:colOff>
      <xdr:row>0</xdr:row>
      <xdr:rowOff>0</xdr:rowOff>
    </xdr:from>
    <xdr:to>
      <xdr:col>11</xdr:col>
      <xdr:colOff>1563375</xdr:colOff>
      <xdr:row>1</xdr:row>
      <xdr:rowOff>0</xdr:rowOff>
    </xdr:to>
    <xdr:sp macro="" textlink="">
      <xdr:nvSpPr>
        <xdr:cNvPr id="4" name="Rectangle 3"/>
        <xdr:cNvSpPr>
          <a:spLocks noChangeAspect="1"/>
        </xdr:cNvSpPr>
      </xdr:nvSpPr>
      <xdr:spPr>
        <a:xfrm flipH="1">
          <a:off x="21713770" y="0"/>
          <a:ext cx="433291" cy="4358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1">
              <a:solidFill>
                <a:schemeClr val="tx1"/>
              </a:solidFill>
              <a:latin typeface="Opel Sans Condensed" panose="020B0503030403020304" pitchFamily="34" charset="0"/>
            </a:rPr>
            <a:t>3</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1492250</xdr:colOff>
      <xdr:row>0</xdr:row>
      <xdr:rowOff>111125</xdr:rowOff>
    </xdr:from>
    <xdr:to>
      <xdr:col>3</xdr:col>
      <xdr:colOff>1961977</xdr:colOff>
      <xdr:row>1</xdr:row>
      <xdr:rowOff>410306</xdr:rowOff>
    </xdr:to>
    <xdr:sp macro="" textlink="">
      <xdr:nvSpPr>
        <xdr:cNvPr id="3" name="Rectangle 2"/>
        <xdr:cNvSpPr>
          <a:spLocks noChangeAspect="1"/>
        </xdr:cNvSpPr>
      </xdr:nvSpPr>
      <xdr:spPr>
        <a:xfrm flipH="1">
          <a:off x="10715625" y="111125"/>
          <a:ext cx="469727" cy="457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1">
              <a:solidFill>
                <a:schemeClr val="tx1"/>
              </a:solidFill>
              <a:latin typeface="Opel Sans Condensed" panose="020B0503030403020304" pitchFamily="34" charset="0"/>
            </a:rPr>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pageSetUpPr fitToPage="1"/>
  </sheetPr>
  <dimension ref="A1:P29"/>
  <sheetViews>
    <sheetView tabSelected="1" topLeftCell="D1" zoomScale="78" zoomScaleNormal="78" zoomScaleSheetLayoutView="75" workbookViewId="0">
      <selection sqref="A1:H1"/>
    </sheetView>
  </sheetViews>
  <sheetFormatPr defaultColWidth="0" defaultRowHeight="12.75" zeroHeight="1"/>
  <cols>
    <col min="1" max="1" width="4.75" style="3" bestFit="1" customWidth="1"/>
    <col min="2" max="2" width="31.25" style="3" customWidth="1"/>
    <col min="3" max="3" width="16.5" style="3" customWidth="1"/>
    <col min="4" max="4" width="29.5" style="3" bestFit="1" customWidth="1"/>
    <col min="5" max="5" width="17.125" style="3" customWidth="1"/>
    <col min="6" max="6" width="18.625" style="2" customWidth="1"/>
    <col min="7" max="7" width="25.375" style="2" customWidth="1"/>
    <col min="8" max="8" width="18.375" style="2" customWidth="1"/>
    <col min="9" max="9" width="1" style="3" customWidth="1"/>
    <col min="10" max="16" width="0" style="3" hidden="1" customWidth="1"/>
    <col min="17" max="16384" width="5.75" style="3" hidden="1"/>
  </cols>
  <sheetData>
    <row r="1" spans="1:16" ht="34.5" customHeight="1">
      <c r="A1" s="127" t="s">
        <v>185</v>
      </c>
      <c r="B1" s="128"/>
      <c r="C1" s="128"/>
      <c r="D1" s="128"/>
      <c r="E1" s="128"/>
      <c r="F1" s="128"/>
      <c r="G1" s="128"/>
      <c r="H1" s="129"/>
    </row>
    <row r="2" spans="1:16" ht="16.5" customHeight="1">
      <c r="A2" s="4"/>
      <c r="B2" s="16"/>
      <c r="C2" s="16"/>
      <c r="D2" s="16"/>
      <c r="E2" s="16"/>
      <c r="F2" s="16"/>
      <c r="G2" s="16"/>
      <c r="H2" s="16"/>
    </row>
    <row r="3" spans="1:16" ht="46.5">
      <c r="A3" s="17"/>
      <c r="B3" s="45" t="s">
        <v>32</v>
      </c>
      <c r="C3" s="45"/>
      <c r="D3" s="45" t="s">
        <v>49</v>
      </c>
      <c r="E3" s="45" t="s">
        <v>190</v>
      </c>
      <c r="F3" s="45" t="s">
        <v>191</v>
      </c>
      <c r="G3" s="45" t="s">
        <v>222</v>
      </c>
      <c r="H3" s="45" t="s">
        <v>192</v>
      </c>
    </row>
    <row r="4" spans="1:16" ht="39.950000000000003" customHeight="1">
      <c r="A4" s="136" t="s">
        <v>33</v>
      </c>
      <c r="B4" s="139" t="s">
        <v>52</v>
      </c>
      <c r="C4" s="43" t="s">
        <v>51</v>
      </c>
      <c r="D4" s="46" t="s">
        <v>50</v>
      </c>
      <c r="E4" s="47">
        <f>'Ανάλυση Τιμών Μοντέλων'!F5</f>
        <v>20200.207999999999</v>
      </c>
      <c r="F4" s="48" t="s">
        <v>0</v>
      </c>
      <c r="G4" s="48" t="s">
        <v>0</v>
      </c>
      <c r="H4" s="48" t="s">
        <v>0</v>
      </c>
    </row>
    <row r="5" spans="1:16" s="12" customFormat="1" ht="39.950000000000003" customHeight="1">
      <c r="A5" s="137"/>
      <c r="B5" s="140"/>
      <c r="C5" s="44" t="s">
        <v>0</v>
      </c>
      <c r="D5" s="46" t="s">
        <v>53</v>
      </c>
      <c r="E5" s="47">
        <f>'Ανάλυση Τιμών Μοντέλων'!F6</f>
        <v>22199.975999999999</v>
      </c>
      <c r="F5" s="47" t="s">
        <v>0</v>
      </c>
      <c r="G5" s="47" t="s">
        <v>0</v>
      </c>
      <c r="H5" s="48" t="s">
        <v>0</v>
      </c>
    </row>
    <row r="6" spans="1:16" s="12" customFormat="1" ht="39.950000000000003" customHeight="1">
      <c r="A6" s="137"/>
      <c r="B6" s="140"/>
      <c r="C6" s="43" t="s">
        <v>51</v>
      </c>
      <c r="D6" s="46" t="s">
        <v>54</v>
      </c>
      <c r="E6" s="47" t="s">
        <v>0</v>
      </c>
      <c r="F6" s="47">
        <f>'Ανάλυση Τιμών Μοντέλων'!F8</f>
        <v>22199.975999999999</v>
      </c>
      <c r="G6" s="47">
        <f>'Ανάλυση Τιμών Μοντέλων'!F13</f>
        <v>24399.848000000002</v>
      </c>
      <c r="H6" s="48" t="s">
        <v>0</v>
      </c>
    </row>
    <row r="7" spans="1:16" s="12" customFormat="1" ht="39.950000000000003" customHeight="1">
      <c r="A7" s="138"/>
      <c r="B7" s="38" t="s">
        <v>55</v>
      </c>
      <c r="C7" s="43" t="s">
        <v>51</v>
      </c>
      <c r="D7" s="42" t="s">
        <v>178</v>
      </c>
      <c r="E7" s="47" t="s">
        <v>0</v>
      </c>
      <c r="F7" s="47">
        <f>'Ανάλυση Τιμών Μοντέλων'!F9</f>
        <v>24899.615999999998</v>
      </c>
      <c r="G7" s="47">
        <f>'Ανάλυση Τιμών Μοντέλων'!F14</f>
        <v>25300.144</v>
      </c>
      <c r="H7" s="47">
        <f>'Ανάλυση Τιμών Μοντέλων'!F18</f>
        <v>28099.703999999998</v>
      </c>
    </row>
    <row r="8" spans="1:16" ht="13.5" customHeight="1">
      <c r="A8" s="14"/>
      <c r="B8" s="39"/>
      <c r="C8" s="39"/>
      <c r="D8" s="40"/>
      <c r="E8" s="41"/>
      <c r="F8" s="41"/>
      <c r="G8" s="41"/>
      <c r="H8" s="41"/>
    </row>
    <row r="9" spans="1:16" s="12" customFormat="1" ht="39.950000000000003" customHeight="1">
      <c r="A9" s="136" t="s">
        <v>35</v>
      </c>
      <c r="B9" s="38" t="s">
        <v>56</v>
      </c>
      <c r="C9" s="43" t="s">
        <v>51</v>
      </c>
      <c r="D9" s="44" t="s">
        <v>50</v>
      </c>
      <c r="E9" s="47">
        <f>'Ανάλυση Τιμών Μοντέλων'!F7</f>
        <v>21900.12</v>
      </c>
      <c r="F9" s="47">
        <f>'Ανάλυση Τιμών Μοντέλων'!F10</f>
        <v>24200</v>
      </c>
      <c r="G9" s="47">
        <f>'Ανάλυση Τιμών Μοντέλων'!F15</f>
        <v>24600.400000000001</v>
      </c>
      <c r="H9" s="47" t="s">
        <v>0</v>
      </c>
    </row>
    <row r="10" spans="1:16" s="12" customFormat="1" ht="39.950000000000003" customHeight="1">
      <c r="A10" s="137"/>
      <c r="B10" s="139" t="s">
        <v>57</v>
      </c>
      <c r="C10" s="43" t="s">
        <v>51</v>
      </c>
      <c r="D10" s="44" t="s">
        <v>50</v>
      </c>
      <c r="E10" s="47" t="s">
        <v>0</v>
      </c>
      <c r="F10" s="47" t="s">
        <v>0</v>
      </c>
      <c r="G10" s="47" t="s">
        <v>0</v>
      </c>
      <c r="H10" s="47">
        <f>'Ανάλυση Τιμών Μοντέλων'!F19</f>
        <v>27400.400000000001</v>
      </c>
    </row>
    <row r="11" spans="1:16" s="12" customFormat="1" ht="39.950000000000003" customHeight="1">
      <c r="A11" s="137"/>
      <c r="B11" s="140"/>
      <c r="C11" s="44" t="s">
        <v>0</v>
      </c>
      <c r="D11" s="44" t="s">
        <v>53</v>
      </c>
      <c r="E11" s="47" t="s">
        <v>0</v>
      </c>
      <c r="F11" s="47">
        <f>'Ανάλυση Τιμών Μοντέλων'!F11</f>
        <v>25500.327999999998</v>
      </c>
      <c r="G11" s="47">
        <f>'Ανάλυση Τιμών Μοντέλων'!F16</f>
        <v>25900.056</v>
      </c>
      <c r="H11" s="47">
        <f>'Ανάλυση Τιμών Μοντέλων'!F20</f>
        <v>30200.32</v>
      </c>
    </row>
    <row r="12" spans="1:16" ht="39.950000000000003" customHeight="1">
      <c r="A12" s="138"/>
      <c r="B12" s="141"/>
      <c r="C12" s="43" t="s">
        <v>51</v>
      </c>
      <c r="D12" s="44" t="s">
        <v>54</v>
      </c>
      <c r="E12" s="47" t="s">
        <v>0</v>
      </c>
      <c r="F12" s="47">
        <f>'Ανάλυση Τιμών Μοντέλων'!F12</f>
        <v>25499.743999999999</v>
      </c>
      <c r="G12" s="47">
        <f>'Ανάλυση Τιμών Μοντέλων'!F17</f>
        <v>25900.056</v>
      </c>
      <c r="H12" s="47">
        <f>'Ανάλυση Τιμών Μοντέλων'!F21</f>
        <v>30699.648000000001</v>
      </c>
    </row>
    <row r="13" spans="1:16" ht="12.75" customHeight="1">
      <c r="A13" s="132"/>
      <c r="B13" s="133"/>
      <c r="C13" s="133"/>
      <c r="D13" s="133"/>
      <c r="E13" s="133"/>
      <c r="F13" s="134"/>
      <c r="G13" s="125"/>
      <c r="H13" s="15"/>
    </row>
    <row r="14" spans="1:16" ht="245.25" customHeight="1">
      <c r="A14" s="135" t="s">
        <v>45</v>
      </c>
      <c r="B14" s="135"/>
      <c r="C14" s="135"/>
      <c r="D14" s="135"/>
      <c r="E14" s="135"/>
      <c r="F14" s="135"/>
      <c r="G14" s="135"/>
      <c r="H14" s="135"/>
    </row>
    <row r="15" spans="1:16" ht="32.25" customHeight="1">
      <c r="A15" s="131" t="s">
        <v>214</v>
      </c>
      <c r="B15" s="131"/>
      <c r="C15" s="131"/>
      <c r="D15" s="131"/>
      <c r="E15" s="131"/>
      <c r="F15" s="131"/>
      <c r="G15" s="131"/>
      <c r="H15" s="131"/>
      <c r="I15" s="13"/>
      <c r="J15" s="13"/>
      <c r="K15" s="13"/>
      <c r="L15" s="13"/>
      <c r="M15" s="13"/>
      <c r="N15" s="13"/>
      <c r="O15" s="13"/>
      <c r="P15" s="13"/>
    </row>
    <row r="16" spans="1:16" ht="15" hidden="1">
      <c r="A16" s="130"/>
      <c r="B16" s="130"/>
      <c r="C16" s="130"/>
      <c r="D16" s="130"/>
      <c r="E16" s="130"/>
      <c r="F16" s="130"/>
      <c r="G16" s="130"/>
      <c r="H16" s="130"/>
    </row>
    <row r="17" spans="6:8" hidden="1">
      <c r="F17" s="3"/>
      <c r="G17" s="3"/>
      <c r="H17" s="3"/>
    </row>
    <row r="18" spans="6:8" hidden="1">
      <c r="F18" s="3"/>
      <c r="G18" s="3"/>
      <c r="H18" s="3"/>
    </row>
    <row r="19" spans="6:8" hidden="1">
      <c r="F19" s="3"/>
      <c r="G19" s="3"/>
      <c r="H19" s="3"/>
    </row>
    <row r="20" spans="6:8" hidden="1">
      <c r="F20" s="3"/>
      <c r="G20" s="3"/>
      <c r="H20" s="3"/>
    </row>
    <row r="21" spans="6:8" hidden="1">
      <c r="F21" s="3"/>
      <c r="G21" s="3"/>
      <c r="H21" s="3"/>
    </row>
    <row r="22" spans="6:8" hidden="1">
      <c r="F22" s="3"/>
      <c r="G22" s="3"/>
      <c r="H22" s="3"/>
    </row>
    <row r="23" spans="6:8" hidden="1">
      <c r="F23" s="3"/>
      <c r="G23" s="3"/>
      <c r="H23" s="3"/>
    </row>
    <row r="24" spans="6:8" hidden="1">
      <c r="F24" s="3"/>
      <c r="G24" s="3"/>
      <c r="H24" s="3"/>
    </row>
    <row r="25" spans="6:8" hidden="1">
      <c r="F25" s="3"/>
      <c r="G25" s="3"/>
      <c r="H25" s="3"/>
    </row>
    <row r="26" spans="6:8" hidden="1">
      <c r="F26" s="3"/>
      <c r="G26" s="3"/>
      <c r="H26" s="3"/>
    </row>
    <row r="27" spans="6:8" hidden="1">
      <c r="F27" s="3"/>
      <c r="G27" s="3"/>
      <c r="H27" s="3"/>
    </row>
    <row r="28" spans="6:8" hidden="1">
      <c r="F28" s="3"/>
      <c r="G28" s="3"/>
      <c r="H28" s="3"/>
    </row>
    <row r="29" spans="6:8" hidden="1">
      <c r="F29" s="3"/>
      <c r="G29" s="3"/>
      <c r="H29" s="3"/>
    </row>
  </sheetData>
  <sheetProtection formatCells="0" formatColumns="0" formatRows="0" insertColumns="0" insertRows="0" insertHyperlinks="0" deleteColumns="0" deleteRows="0" sort="0" autoFilter="0" pivotTables="0"/>
  <mergeCells count="9">
    <mergeCell ref="A1:H1"/>
    <mergeCell ref="A16:H16"/>
    <mergeCell ref="A15:H15"/>
    <mergeCell ref="A13:F13"/>
    <mergeCell ref="A14:H14"/>
    <mergeCell ref="A9:A12"/>
    <mergeCell ref="B4:B6"/>
    <mergeCell ref="B10:B12"/>
    <mergeCell ref="A4:A7"/>
  </mergeCells>
  <phoneticPr fontId="0"/>
  <printOptions horizontalCentered="1"/>
  <pageMargins left="0.39370078740157483" right="0.39370078740157483" top="0.59055118110236227" bottom="0.39370078740157483" header="0.23622047244094491" footer="0.27559055118110237"/>
  <pageSetup paperSize="9"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4">
    <outlinePr applyStyles="1" summaryRight="0"/>
  </sheetPr>
  <dimension ref="A1:F371"/>
  <sheetViews>
    <sheetView view="pageBreakPreview" zoomScale="39" zoomScaleNormal="60" zoomScaleSheetLayoutView="39" workbookViewId="0"/>
  </sheetViews>
  <sheetFormatPr defaultColWidth="25.625" defaultRowHeight="30.75" zeroHeight="1"/>
  <cols>
    <col min="1" max="1" width="202.75" style="55" bestFit="1" customWidth="1"/>
    <col min="2" max="2" width="34.25" style="58" customWidth="1"/>
    <col min="3" max="3" width="30.75" style="59" customWidth="1"/>
    <col min="4" max="5" width="36.375" style="59" customWidth="1"/>
    <col min="6" max="6" width="37.375" style="59" customWidth="1"/>
    <col min="7" max="16384" width="25.625" style="55"/>
  </cols>
  <sheetData>
    <row r="1" spans="1:6" s="54" customFormat="1" ht="57" customHeight="1">
      <c r="A1" s="120" t="s">
        <v>186</v>
      </c>
      <c r="B1" s="61"/>
      <c r="C1" s="61"/>
      <c r="D1" s="61"/>
      <c r="E1" s="61"/>
      <c r="F1" s="62"/>
    </row>
    <row r="2" spans="1:6" ht="39.950000000000003" customHeight="1">
      <c r="A2" s="60"/>
      <c r="B2" s="68"/>
      <c r="C2" s="69" t="str">
        <f>Εκδόσεις!E3</f>
        <v>X-Cite</v>
      </c>
      <c r="D2" s="69" t="str">
        <f>Εκδόσεις!F3</f>
        <v>X-Plore</v>
      </c>
      <c r="E2" s="69" t="str">
        <f>Εκδόσεις!G3</f>
        <v>X-Plore Black Pack</v>
      </c>
      <c r="F2" s="69" t="str">
        <f>Εκδόσεις!H3</f>
        <v>X-Clusive</v>
      </c>
    </row>
    <row r="3" spans="1:6" s="53" customFormat="1" ht="39.950000000000003" customHeight="1">
      <c r="A3" s="63" t="s">
        <v>6</v>
      </c>
      <c r="B3" s="64"/>
      <c r="C3" s="157" t="s">
        <v>25</v>
      </c>
      <c r="D3" s="157"/>
      <c r="E3" s="157"/>
      <c r="F3" s="158"/>
    </row>
    <row r="4" spans="1:6" s="53" customFormat="1" ht="39.950000000000003" customHeight="1">
      <c r="A4" s="74" t="s">
        <v>60</v>
      </c>
      <c r="B4" s="75" t="s">
        <v>5</v>
      </c>
      <c r="C4" s="76" t="s">
        <v>3</v>
      </c>
      <c r="D4" s="76" t="s">
        <v>3</v>
      </c>
      <c r="E4" s="121" t="s">
        <v>3</v>
      </c>
      <c r="F4" s="76" t="s">
        <v>3</v>
      </c>
    </row>
    <row r="5" spans="1:6" s="53" customFormat="1" ht="39.950000000000003" customHeight="1">
      <c r="A5" s="74" t="s">
        <v>61</v>
      </c>
      <c r="B5" s="75"/>
      <c r="C5" s="76" t="s">
        <v>3</v>
      </c>
      <c r="D5" s="76" t="s">
        <v>3</v>
      </c>
      <c r="E5" s="121" t="s">
        <v>3</v>
      </c>
      <c r="F5" s="76" t="s">
        <v>3</v>
      </c>
    </row>
    <row r="6" spans="1:6" s="53" customFormat="1" ht="39.950000000000003" customHeight="1">
      <c r="A6" s="74" t="s">
        <v>133</v>
      </c>
      <c r="B6" s="75" t="s">
        <v>131</v>
      </c>
      <c r="C6" s="76" t="s">
        <v>3</v>
      </c>
      <c r="D6" s="76" t="s">
        <v>3</v>
      </c>
      <c r="E6" s="121" t="s">
        <v>3</v>
      </c>
      <c r="F6" s="76" t="s">
        <v>0</v>
      </c>
    </row>
    <row r="7" spans="1:6" s="53" customFormat="1" ht="39.950000000000003" customHeight="1">
      <c r="A7" s="74" t="s">
        <v>150</v>
      </c>
      <c r="B7" s="75" t="s">
        <v>134</v>
      </c>
      <c r="C7" s="76" t="s">
        <v>0</v>
      </c>
      <c r="D7" s="76" t="s">
        <v>0</v>
      </c>
      <c r="E7" s="121" t="s">
        <v>0</v>
      </c>
      <c r="F7" s="76" t="s">
        <v>3</v>
      </c>
    </row>
    <row r="8" spans="1:6" s="53" customFormat="1" ht="39.950000000000003" customHeight="1">
      <c r="A8" s="74" t="s">
        <v>151</v>
      </c>
      <c r="B8" s="75" t="s">
        <v>132</v>
      </c>
      <c r="C8" s="76" t="s">
        <v>0</v>
      </c>
      <c r="D8" s="76" t="s">
        <v>0</v>
      </c>
      <c r="E8" s="121" t="s">
        <v>0</v>
      </c>
      <c r="F8" s="76" t="s">
        <v>16</v>
      </c>
    </row>
    <row r="9" spans="1:6" s="53" customFormat="1" ht="62.25" customHeight="1">
      <c r="A9" s="74" t="s">
        <v>200</v>
      </c>
      <c r="B9" s="75" t="s">
        <v>135</v>
      </c>
      <c r="C9" s="77" t="s">
        <v>0</v>
      </c>
      <c r="D9" s="77" t="s">
        <v>0</v>
      </c>
      <c r="E9" s="77" t="s">
        <v>0</v>
      </c>
      <c r="F9" s="78">
        <f>'Ανάλυση Τιμών Προαιρ. εξοπλ.'!C5</f>
        <v>1250</v>
      </c>
    </row>
    <row r="10" spans="1:6" s="53" customFormat="1">
      <c r="A10" s="162" t="s">
        <v>215</v>
      </c>
      <c r="B10" s="162"/>
      <c r="C10" s="162"/>
      <c r="D10" s="162"/>
      <c r="E10" s="126"/>
    </row>
    <row r="11" spans="1:6" s="53" customFormat="1" ht="39.950000000000003" customHeight="1">
      <c r="A11" s="65" t="s">
        <v>62</v>
      </c>
      <c r="B11" s="66"/>
      <c r="C11" s="66"/>
      <c r="D11" s="66"/>
      <c r="E11" s="66"/>
      <c r="F11" s="67"/>
    </row>
    <row r="12" spans="1:6" s="53" customFormat="1" ht="39.950000000000003" customHeight="1">
      <c r="A12" s="86" t="s">
        <v>228</v>
      </c>
      <c r="B12" s="142" t="s">
        <v>229</v>
      </c>
      <c r="C12" s="163" t="s">
        <v>0</v>
      </c>
      <c r="D12" s="163" t="s">
        <v>0</v>
      </c>
      <c r="E12" s="163" t="s">
        <v>3</v>
      </c>
      <c r="F12" s="163" t="s">
        <v>0</v>
      </c>
    </row>
    <row r="13" spans="1:6" s="53" customFormat="1" ht="92.25">
      <c r="A13" s="89" t="s">
        <v>230</v>
      </c>
      <c r="B13" s="143"/>
      <c r="C13" s="164"/>
      <c r="D13" s="164"/>
      <c r="E13" s="164"/>
      <c r="F13" s="164"/>
    </row>
    <row r="14" spans="1:6" s="53" customFormat="1" ht="39.950000000000003" customHeight="1">
      <c r="A14" s="74" t="s">
        <v>63</v>
      </c>
      <c r="B14" s="75" t="s">
        <v>64</v>
      </c>
      <c r="C14" s="76" t="s">
        <v>3</v>
      </c>
      <c r="D14" s="76" t="s">
        <v>3</v>
      </c>
      <c r="E14" s="121" t="s">
        <v>3</v>
      </c>
      <c r="F14" s="76" t="s">
        <v>3</v>
      </c>
    </row>
    <row r="15" spans="1:6" s="53" customFormat="1" ht="39.950000000000003" customHeight="1">
      <c r="A15" s="74" t="s">
        <v>30</v>
      </c>
      <c r="B15" s="75" t="s">
        <v>65</v>
      </c>
      <c r="C15" s="76" t="s">
        <v>0</v>
      </c>
      <c r="D15" s="76" t="s">
        <v>0</v>
      </c>
      <c r="E15" s="121" t="s">
        <v>0</v>
      </c>
      <c r="F15" s="76" t="s">
        <v>3</v>
      </c>
    </row>
    <row r="16" spans="1:6" s="53" customFormat="1" ht="39.950000000000003" customHeight="1">
      <c r="A16" s="74" t="s">
        <v>66</v>
      </c>
      <c r="B16" s="75" t="s">
        <v>67</v>
      </c>
      <c r="C16" s="76" t="s">
        <v>3</v>
      </c>
      <c r="D16" s="76" t="s">
        <v>3</v>
      </c>
      <c r="E16" s="121" t="s">
        <v>3</v>
      </c>
      <c r="F16" s="76" t="s">
        <v>3</v>
      </c>
    </row>
    <row r="17" spans="1:6" s="53" customFormat="1" ht="39.950000000000003" customHeight="1">
      <c r="A17" s="74" t="s">
        <v>68</v>
      </c>
      <c r="B17" s="75" t="s">
        <v>69</v>
      </c>
      <c r="C17" s="76" t="s">
        <v>3</v>
      </c>
      <c r="D17" s="76" t="s">
        <v>3</v>
      </c>
      <c r="E17" s="121" t="s">
        <v>3</v>
      </c>
      <c r="F17" s="76" t="s">
        <v>3</v>
      </c>
    </row>
    <row r="18" spans="1:6" s="53" customFormat="1" ht="39.950000000000003" customHeight="1">
      <c r="A18" s="74" t="s">
        <v>70</v>
      </c>
      <c r="B18" s="75" t="s">
        <v>71</v>
      </c>
      <c r="C18" s="76" t="s">
        <v>0</v>
      </c>
      <c r="D18" s="76" t="s">
        <v>0</v>
      </c>
      <c r="E18" s="121" t="s">
        <v>0</v>
      </c>
      <c r="F18" s="76" t="s">
        <v>3</v>
      </c>
    </row>
    <row r="19" spans="1:6" s="53" customFormat="1" ht="39.950000000000003" customHeight="1">
      <c r="A19" s="74" t="s">
        <v>72</v>
      </c>
      <c r="B19" s="75" t="s">
        <v>73</v>
      </c>
      <c r="C19" s="76" t="s">
        <v>3</v>
      </c>
      <c r="D19" s="76" t="s">
        <v>3</v>
      </c>
      <c r="E19" s="121" t="s">
        <v>3</v>
      </c>
      <c r="F19" s="76" t="s">
        <v>3</v>
      </c>
    </row>
    <row r="20" spans="1:6" s="53" customFormat="1" ht="39.950000000000003" customHeight="1">
      <c r="A20" s="74" t="s">
        <v>74</v>
      </c>
      <c r="B20" s="75" t="s">
        <v>75</v>
      </c>
      <c r="C20" s="76" t="s">
        <v>3</v>
      </c>
      <c r="D20" s="76" t="s">
        <v>3</v>
      </c>
      <c r="E20" s="121" t="s">
        <v>3</v>
      </c>
      <c r="F20" s="76" t="s">
        <v>3</v>
      </c>
    </row>
    <row r="21" spans="1:6" s="53" customFormat="1">
      <c r="A21" s="70" t="s">
        <v>14</v>
      </c>
      <c r="B21" s="71"/>
      <c r="C21" s="71"/>
      <c r="D21" s="71"/>
      <c r="E21" s="71"/>
      <c r="F21" s="72"/>
    </row>
    <row r="22" spans="1:6" s="53" customFormat="1" ht="61.5">
      <c r="A22" s="73" t="s">
        <v>76</v>
      </c>
      <c r="B22" s="75" t="s">
        <v>77</v>
      </c>
      <c r="C22" s="76" t="s">
        <v>3</v>
      </c>
      <c r="D22" s="78" t="s">
        <v>0</v>
      </c>
      <c r="E22" s="78" t="s">
        <v>0</v>
      </c>
      <c r="F22" s="78" t="s">
        <v>0</v>
      </c>
    </row>
    <row r="23" spans="1:6" s="53" customFormat="1" ht="61.5">
      <c r="A23" s="73" t="s">
        <v>146</v>
      </c>
      <c r="B23" s="75" t="s">
        <v>145</v>
      </c>
      <c r="C23" s="76">
        <f>'Ανάλυση Τιμών Προαιρ. εξοπλ.'!C7</f>
        <v>520</v>
      </c>
      <c r="D23" s="76" t="s">
        <v>3</v>
      </c>
      <c r="E23" s="78" t="s">
        <v>0</v>
      </c>
      <c r="F23" s="78" t="s">
        <v>0</v>
      </c>
    </row>
    <row r="24" spans="1:6" s="53" customFormat="1" ht="61.5">
      <c r="A24" s="73" t="s">
        <v>232</v>
      </c>
      <c r="B24" s="124" t="s">
        <v>231</v>
      </c>
      <c r="C24" s="78" t="s">
        <v>0</v>
      </c>
      <c r="D24" s="78" t="s">
        <v>0</v>
      </c>
      <c r="E24" s="78" t="s">
        <v>3</v>
      </c>
      <c r="F24" s="78" t="s">
        <v>3</v>
      </c>
    </row>
    <row r="25" spans="1:6" s="53" customFormat="1" ht="61.5">
      <c r="A25" s="73" t="s">
        <v>78</v>
      </c>
      <c r="B25" s="75" t="s">
        <v>79</v>
      </c>
      <c r="C25" s="78" t="s">
        <v>0</v>
      </c>
      <c r="D25" s="78" t="s">
        <v>0</v>
      </c>
      <c r="E25" s="78" t="s">
        <v>0</v>
      </c>
      <c r="F25" s="78" t="s">
        <v>3</v>
      </c>
    </row>
    <row r="26" spans="1:6" s="53" customFormat="1" ht="61.5">
      <c r="A26" s="73" t="s">
        <v>148</v>
      </c>
      <c r="B26" s="75" t="s">
        <v>147</v>
      </c>
      <c r="C26" s="78" t="s">
        <v>0</v>
      </c>
      <c r="D26" s="78" t="s">
        <v>0</v>
      </c>
      <c r="E26" s="78" t="s">
        <v>0</v>
      </c>
      <c r="F26" s="78">
        <f>'Ανάλυση Τιμών Προαιρ. εξοπλ.'!C8</f>
        <v>250</v>
      </c>
    </row>
    <row r="27" spans="1:6" s="53" customFormat="1">
      <c r="A27" s="74" t="s">
        <v>201</v>
      </c>
      <c r="B27" s="75" t="s">
        <v>80</v>
      </c>
      <c r="C27" s="76" t="s">
        <v>3</v>
      </c>
      <c r="D27" s="76" t="s">
        <v>3</v>
      </c>
      <c r="E27" s="121" t="s">
        <v>3</v>
      </c>
      <c r="F27" s="76" t="s">
        <v>3</v>
      </c>
    </row>
    <row r="28" spans="1:6" s="53" customFormat="1" ht="39.950000000000003" customHeight="1">
      <c r="A28" s="159" t="s">
        <v>202</v>
      </c>
      <c r="B28" s="160"/>
      <c r="C28" s="160"/>
      <c r="D28" s="160"/>
      <c r="E28" s="160"/>
      <c r="F28" s="161"/>
    </row>
    <row r="29" spans="1:6" s="53" customFormat="1" ht="39.950000000000003" customHeight="1">
      <c r="A29" s="79" t="s">
        <v>179</v>
      </c>
      <c r="B29" s="142" t="s">
        <v>152</v>
      </c>
      <c r="C29" s="163" t="s">
        <v>3</v>
      </c>
      <c r="D29" s="155" t="s">
        <v>0</v>
      </c>
      <c r="E29" s="155" t="s">
        <v>0</v>
      </c>
      <c r="F29" s="155" t="s">
        <v>0</v>
      </c>
    </row>
    <row r="30" spans="1:6" s="53" customFormat="1" ht="123">
      <c r="A30" s="81" t="s">
        <v>158</v>
      </c>
      <c r="B30" s="143"/>
      <c r="C30" s="164"/>
      <c r="D30" s="156"/>
      <c r="E30" s="156"/>
      <c r="F30" s="156"/>
    </row>
    <row r="31" spans="1:6" s="53" customFormat="1" ht="39.950000000000003" customHeight="1">
      <c r="A31" s="79" t="s">
        <v>180</v>
      </c>
      <c r="B31" s="167" t="s">
        <v>153</v>
      </c>
      <c r="C31" s="168">
        <f>'Ανάλυση Τιμών Προαιρ. εξοπλ.'!C19</f>
        <v>800</v>
      </c>
      <c r="D31" s="146" t="s">
        <v>3</v>
      </c>
      <c r="E31" s="146" t="s">
        <v>3</v>
      </c>
      <c r="F31" s="146" t="s">
        <v>3</v>
      </c>
    </row>
    <row r="32" spans="1:6" s="53" customFormat="1" ht="153.75">
      <c r="A32" s="81" t="s">
        <v>154</v>
      </c>
      <c r="B32" s="167"/>
      <c r="C32" s="168"/>
      <c r="D32" s="146"/>
      <c r="E32" s="146"/>
      <c r="F32" s="146"/>
    </row>
    <row r="33" spans="1:6" s="53" customFormat="1" ht="39.950000000000003" customHeight="1">
      <c r="A33" s="74" t="s">
        <v>156</v>
      </c>
      <c r="B33" s="75" t="s">
        <v>155</v>
      </c>
      <c r="C33" s="76" t="s">
        <v>3</v>
      </c>
      <c r="D33" s="76" t="s">
        <v>3</v>
      </c>
      <c r="E33" s="121" t="s">
        <v>3</v>
      </c>
      <c r="F33" s="76" t="s">
        <v>3</v>
      </c>
    </row>
    <row r="34" spans="1:6" s="53" customFormat="1" ht="39.950000000000003" customHeight="1">
      <c r="A34" s="74" t="s">
        <v>159</v>
      </c>
      <c r="B34" s="75" t="s">
        <v>157</v>
      </c>
      <c r="C34" s="76">
        <f>'Ανάλυση Τιμών Προαιρ. εξοπλ.'!C20</f>
        <v>120</v>
      </c>
      <c r="D34" s="76">
        <f>'Ανάλυση Τιμών Προαιρ. εξοπλ.'!C20</f>
        <v>120</v>
      </c>
      <c r="E34" s="121">
        <f>'Ανάλυση Τιμών Προαιρ. εξοπλ.'!C20</f>
        <v>120</v>
      </c>
      <c r="F34" s="76">
        <f>'Ανάλυση Τιμών Προαιρ. εξοπλ.'!C20</f>
        <v>120</v>
      </c>
    </row>
    <row r="35" spans="1:6" s="53" customFormat="1" ht="39.950000000000003" customHeight="1">
      <c r="A35" s="82" t="s">
        <v>27</v>
      </c>
      <c r="B35" s="83"/>
      <c r="C35" s="84" t="s">
        <v>3</v>
      </c>
      <c r="D35" s="84" t="s">
        <v>3</v>
      </c>
      <c r="E35" s="122" t="s">
        <v>3</v>
      </c>
      <c r="F35" s="84" t="s">
        <v>3</v>
      </c>
    </row>
    <row r="36" spans="1:6" s="56" customFormat="1" ht="39.950000000000003" customHeight="1">
      <c r="A36" s="165" t="s">
        <v>216</v>
      </c>
      <c r="B36" s="166"/>
      <c r="C36" s="166"/>
      <c r="D36" s="166"/>
      <c r="E36" s="123"/>
      <c r="F36" s="80"/>
    </row>
    <row r="37" spans="1:6" s="53" customFormat="1" ht="39.950000000000003" customHeight="1">
      <c r="A37" s="65" t="s">
        <v>15</v>
      </c>
      <c r="B37" s="66"/>
      <c r="C37" s="66"/>
      <c r="D37" s="66"/>
      <c r="E37" s="66"/>
      <c r="F37" s="67"/>
    </row>
    <row r="38" spans="1:6" s="53" customFormat="1" ht="39.950000000000003" customHeight="1">
      <c r="A38" s="74" t="s">
        <v>149</v>
      </c>
      <c r="B38" s="75" t="s">
        <v>19</v>
      </c>
      <c r="C38" s="76" t="s">
        <v>16</v>
      </c>
      <c r="D38" s="76" t="s">
        <v>16</v>
      </c>
      <c r="E38" s="121" t="s">
        <v>0</v>
      </c>
      <c r="F38" s="76" t="s">
        <v>16</v>
      </c>
    </row>
    <row r="39" spans="1:6" s="53" customFormat="1" ht="39.950000000000003" customHeight="1">
      <c r="A39" s="74" t="s">
        <v>196</v>
      </c>
      <c r="B39" s="75" t="s">
        <v>170</v>
      </c>
      <c r="C39" s="76">
        <f>'Ανάλυση Τιμών Προαιρ. εξοπλ.'!C10</f>
        <v>170</v>
      </c>
      <c r="D39" s="76">
        <f>'Ανάλυση Τιμών Προαιρ. εξοπλ.'!C10</f>
        <v>170</v>
      </c>
      <c r="E39" s="121">
        <f>'Ανάλυση Τιμών Προαιρ. εξοπλ.'!C10</f>
        <v>170</v>
      </c>
      <c r="F39" s="76">
        <f>'Ανάλυση Τιμών Προαιρ. εξοπλ.'!C10</f>
        <v>170</v>
      </c>
    </row>
    <row r="40" spans="1:6" s="53" customFormat="1" ht="39.950000000000003" customHeight="1">
      <c r="A40" s="119" t="s">
        <v>233</v>
      </c>
      <c r="B40" s="75" t="s">
        <v>13</v>
      </c>
      <c r="C40" s="76">
        <f>'Ανάλυση Τιμών Προαιρ. εξοπλ.'!C11</f>
        <v>500</v>
      </c>
      <c r="D40" s="76">
        <f>'Ανάλυση Τιμών Προαιρ. εξοπλ.'!C11</f>
        <v>500</v>
      </c>
      <c r="E40" s="121">
        <f>'Ανάλυση Τιμών Προαιρ. εξοπλ.'!C11</f>
        <v>500</v>
      </c>
      <c r="F40" s="76">
        <f>'Ανάλυση Τιμών Προαιρ. εξοπλ.'!C11</f>
        <v>500</v>
      </c>
    </row>
    <row r="41" spans="1:6" s="53" customFormat="1" ht="39.950000000000003" customHeight="1">
      <c r="A41" s="74" t="s">
        <v>234</v>
      </c>
      <c r="B41" s="75" t="s">
        <v>197</v>
      </c>
      <c r="C41" s="76">
        <f>'Ανάλυση Τιμών Προαιρ. εξοπλ.'!C12</f>
        <v>650</v>
      </c>
      <c r="D41" s="76">
        <f>'Ανάλυση Τιμών Προαιρ. εξοπλ.'!C12</f>
        <v>650</v>
      </c>
      <c r="E41" s="121">
        <f>'Ανάλυση Τιμών Προαιρ. εξοπλ.'!C12</f>
        <v>650</v>
      </c>
      <c r="F41" s="76">
        <f>'Ανάλυση Τιμών Προαιρ. εξοπλ.'!C12</f>
        <v>650</v>
      </c>
    </row>
    <row r="42" spans="1:6" s="53" customFormat="1" ht="39.950000000000003" customHeight="1">
      <c r="A42" s="70" t="s">
        <v>1</v>
      </c>
      <c r="B42" s="71"/>
      <c r="C42" s="71"/>
      <c r="D42" s="71"/>
      <c r="E42" s="71"/>
      <c r="F42" s="72"/>
    </row>
    <row r="43" spans="1:6" s="53" customFormat="1" ht="39.950000000000003" customHeight="1">
      <c r="A43" s="74" t="s">
        <v>81</v>
      </c>
      <c r="B43" s="75" t="s">
        <v>82</v>
      </c>
      <c r="C43" s="76" t="s">
        <v>3</v>
      </c>
      <c r="D43" s="76" t="s">
        <v>3</v>
      </c>
      <c r="E43" s="121" t="s">
        <v>3</v>
      </c>
      <c r="F43" s="76" t="s">
        <v>3</v>
      </c>
    </row>
    <row r="44" spans="1:6" s="53" customFormat="1" ht="39.950000000000003" customHeight="1">
      <c r="A44" s="74" t="s">
        <v>203</v>
      </c>
      <c r="B44" s="75" t="s">
        <v>23</v>
      </c>
      <c r="C44" s="76">
        <f>'Ανάλυση Τιμών Προαιρ. εξοπλ.'!C14</f>
        <v>400</v>
      </c>
      <c r="D44" s="76">
        <f>'Ανάλυση Τιμών Προαιρ. εξοπλ.'!C14</f>
        <v>400</v>
      </c>
      <c r="E44" s="121">
        <f>'Ανάλυση Τιμών Προαιρ. εξοπλ.'!C14</f>
        <v>400</v>
      </c>
      <c r="F44" s="76">
        <f>'Ανάλυση Τιμών Προαιρ. εξοπλ.'!C14</f>
        <v>400</v>
      </c>
    </row>
    <row r="45" spans="1:6" s="53" customFormat="1" ht="39.950000000000003" customHeight="1">
      <c r="A45" s="74" t="s">
        <v>204</v>
      </c>
      <c r="B45" s="75" t="s">
        <v>83</v>
      </c>
      <c r="C45" s="76">
        <f>'Ανάλυση Τιμών Προαιρ. εξοπλ.'!C15</f>
        <v>320</v>
      </c>
      <c r="D45" s="76" t="s">
        <v>3</v>
      </c>
      <c r="E45" s="121" t="s">
        <v>3</v>
      </c>
      <c r="F45" s="76" t="s">
        <v>3</v>
      </c>
    </row>
    <row r="46" spans="1:6" s="53" customFormat="1" ht="39.950000000000003" customHeight="1">
      <c r="A46" s="74" t="s">
        <v>24</v>
      </c>
      <c r="B46" s="75" t="s">
        <v>20</v>
      </c>
      <c r="C46" s="76" t="s">
        <v>3</v>
      </c>
      <c r="D46" s="76" t="s">
        <v>3</v>
      </c>
      <c r="E46" s="121" t="s">
        <v>3</v>
      </c>
      <c r="F46" s="76" t="s">
        <v>3</v>
      </c>
    </row>
    <row r="47" spans="1:6" s="53" customFormat="1" ht="39.950000000000003" customHeight="1">
      <c r="A47" s="74" t="s">
        <v>84</v>
      </c>
      <c r="B47" s="75" t="s">
        <v>9</v>
      </c>
      <c r="C47" s="76" t="s">
        <v>3</v>
      </c>
      <c r="D47" s="76" t="s">
        <v>3</v>
      </c>
      <c r="E47" s="121" t="s">
        <v>3</v>
      </c>
      <c r="F47" s="76" t="s">
        <v>3</v>
      </c>
    </row>
    <row r="48" spans="1:6" s="57" customFormat="1" ht="39.950000000000003" customHeight="1">
      <c r="A48" s="86" t="s">
        <v>85</v>
      </c>
      <c r="B48" s="142" t="s">
        <v>140</v>
      </c>
      <c r="C48" s="147" t="s">
        <v>3</v>
      </c>
      <c r="D48" s="144" t="s">
        <v>3</v>
      </c>
      <c r="E48" s="144" t="s">
        <v>3</v>
      </c>
      <c r="F48" s="144" t="s">
        <v>3</v>
      </c>
    </row>
    <row r="49" spans="1:6" s="57" customFormat="1" ht="123">
      <c r="A49" s="87" t="s">
        <v>137</v>
      </c>
      <c r="B49" s="143"/>
      <c r="C49" s="148"/>
      <c r="D49" s="145"/>
      <c r="E49" s="145"/>
      <c r="F49" s="145"/>
    </row>
    <row r="50" spans="1:6" s="53" customFormat="1" ht="39.950000000000003" customHeight="1">
      <c r="A50" s="86" t="s">
        <v>205</v>
      </c>
      <c r="B50" s="142" t="s">
        <v>141</v>
      </c>
      <c r="C50" s="147" t="s">
        <v>0</v>
      </c>
      <c r="D50" s="147" t="s">
        <v>0</v>
      </c>
      <c r="E50" s="147" t="s">
        <v>0</v>
      </c>
      <c r="F50" s="147" t="s">
        <v>3</v>
      </c>
    </row>
    <row r="51" spans="1:6" s="53" customFormat="1" ht="153.75">
      <c r="A51" s="89" t="s">
        <v>86</v>
      </c>
      <c r="B51" s="143"/>
      <c r="C51" s="148"/>
      <c r="D51" s="148"/>
      <c r="E51" s="148"/>
      <c r="F51" s="148"/>
    </row>
    <row r="52" spans="1:6" s="57" customFormat="1" ht="39.950000000000003" customHeight="1">
      <c r="A52" s="86" t="s">
        <v>138</v>
      </c>
      <c r="B52" s="142" t="s">
        <v>139</v>
      </c>
      <c r="C52" s="147">
        <f>'Ανάλυση Τιμών Προαιρ. εξοπλ.'!C16</f>
        <v>1350</v>
      </c>
      <c r="D52" s="147">
        <f>'Ανάλυση Τιμών Προαιρ. εξοπλ.'!C16</f>
        <v>1350</v>
      </c>
      <c r="E52" s="147">
        <f>'Ανάλυση Τιμών Προαιρ. εξοπλ.'!C16</f>
        <v>1350</v>
      </c>
      <c r="F52" s="144" t="s">
        <v>3</v>
      </c>
    </row>
    <row r="53" spans="1:6" s="57" customFormat="1" ht="123">
      <c r="A53" s="87" t="s">
        <v>142</v>
      </c>
      <c r="B53" s="143"/>
      <c r="C53" s="148"/>
      <c r="D53" s="148"/>
      <c r="E53" s="148"/>
      <c r="F53" s="145"/>
    </row>
    <row r="54" spans="1:6" s="57" customFormat="1" ht="39.950000000000003" customHeight="1">
      <c r="A54" s="88" t="s">
        <v>143</v>
      </c>
      <c r="B54" s="153" t="s">
        <v>144</v>
      </c>
      <c r="C54" s="154">
        <f>'Ανάλυση Τιμών Προαιρ. εξοπλ.'!C17</f>
        <v>420</v>
      </c>
      <c r="D54" s="150" t="s">
        <v>3</v>
      </c>
      <c r="E54" s="150" t="s">
        <v>3</v>
      </c>
      <c r="F54" s="150" t="s">
        <v>3</v>
      </c>
    </row>
    <row r="55" spans="1:6" s="57" customFormat="1" ht="122.25" customHeight="1">
      <c r="A55" s="87" t="s">
        <v>219</v>
      </c>
      <c r="B55" s="143"/>
      <c r="C55" s="148"/>
      <c r="D55" s="145"/>
      <c r="E55" s="145"/>
      <c r="F55" s="145"/>
    </row>
    <row r="56" spans="1:6" s="53" customFormat="1" ht="39.950000000000003" customHeight="1">
      <c r="A56" s="74" t="s">
        <v>47</v>
      </c>
      <c r="B56" s="75" t="s">
        <v>48</v>
      </c>
      <c r="C56" s="76" t="s">
        <v>3</v>
      </c>
      <c r="D56" s="76" t="s">
        <v>3</v>
      </c>
      <c r="E56" s="121" t="s">
        <v>3</v>
      </c>
      <c r="F56" s="76" t="s">
        <v>3</v>
      </c>
    </row>
    <row r="57" spans="1:6" s="53" customFormat="1" ht="39.950000000000003" customHeight="1">
      <c r="A57" s="74" t="s">
        <v>87</v>
      </c>
      <c r="B57" s="75" t="s">
        <v>88</v>
      </c>
      <c r="C57" s="76" t="s">
        <v>3</v>
      </c>
      <c r="D57" s="76" t="s">
        <v>3</v>
      </c>
      <c r="E57" s="121" t="s">
        <v>3</v>
      </c>
      <c r="F57" s="76" t="s">
        <v>3</v>
      </c>
    </row>
    <row r="58" spans="1:6" s="53" customFormat="1" ht="39.950000000000003" customHeight="1">
      <c r="A58" s="74" t="s">
        <v>89</v>
      </c>
      <c r="B58" s="75"/>
      <c r="C58" s="76" t="s">
        <v>3</v>
      </c>
      <c r="D58" s="76" t="s">
        <v>3</v>
      </c>
      <c r="E58" s="121" t="s">
        <v>3</v>
      </c>
      <c r="F58" s="76" t="s">
        <v>3</v>
      </c>
    </row>
    <row r="59" spans="1:6" s="53" customFormat="1" ht="39.950000000000003" customHeight="1">
      <c r="A59" s="74" t="s">
        <v>90</v>
      </c>
      <c r="B59" s="75" t="s">
        <v>91</v>
      </c>
      <c r="C59" s="76" t="s">
        <v>3</v>
      </c>
      <c r="D59" s="76" t="s">
        <v>3</v>
      </c>
      <c r="E59" s="121" t="s">
        <v>3</v>
      </c>
      <c r="F59" s="76" t="s">
        <v>0</v>
      </c>
    </row>
    <row r="60" spans="1:6" s="53" customFormat="1" ht="39.950000000000003" customHeight="1">
      <c r="A60" s="74" t="s">
        <v>92</v>
      </c>
      <c r="B60" s="75" t="s">
        <v>93</v>
      </c>
      <c r="C60" s="76" t="s">
        <v>3</v>
      </c>
      <c r="D60" s="76" t="s">
        <v>3</v>
      </c>
      <c r="E60" s="121" t="s">
        <v>3</v>
      </c>
      <c r="F60" s="76" t="s">
        <v>3</v>
      </c>
    </row>
    <row r="61" spans="1:6" s="53" customFormat="1" ht="39.950000000000003" customHeight="1">
      <c r="A61" s="74" t="s">
        <v>94</v>
      </c>
      <c r="B61" s="75" t="s">
        <v>95</v>
      </c>
      <c r="C61" s="76" t="s">
        <v>3</v>
      </c>
      <c r="D61" s="76" t="s">
        <v>3</v>
      </c>
      <c r="E61" s="121" t="s">
        <v>3</v>
      </c>
      <c r="F61" s="76" t="s">
        <v>3</v>
      </c>
    </row>
    <row r="62" spans="1:6" s="53" customFormat="1" ht="39.950000000000003" customHeight="1">
      <c r="A62" s="74" t="s">
        <v>96</v>
      </c>
      <c r="B62" s="75" t="s">
        <v>97</v>
      </c>
      <c r="C62" s="76" t="s">
        <v>3</v>
      </c>
      <c r="D62" s="76" t="s">
        <v>3</v>
      </c>
      <c r="E62" s="121" t="s">
        <v>3</v>
      </c>
      <c r="F62" s="76" t="s">
        <v>3</v>
      </c>
    </row>
    <row r="63" spans="1:6" s="53" customFormat="1" ht="39.950000000000003" customHeight="1">
      <c r="A63" s="74" t="s">
        <v>98</v>
      </c>
      <c r="B63" s="75" t="s">
        <v>99</v>
      </c>
      <c r="C63" s="76" t="s">
        <v>3</v>
      </c>
      <c r="D63" s="76" t="s">
        <v>3</v>
      </c>
      <c r="E63" s="121" t="s">
        <v>3</v>
      </c>
      <c r="F63" s="76" t="s">
        <v>3</v>
      </c>
    </row>
    <row r="64" spans="1:6" s="53" customFormat="1" ht="39.950000000000003" customHeight="1">
      <c r="A64" s="74" t="s">
        <v>100</v>
      </c>
      <c r="B64" s="75" t="s">
        <v>101</v>
      </c>
      <c r="C64" s="76" t="s">
        <v>3</v>
      </c>
      <c r="D64" s="76" t="s">
        <v>3</v>
      </c>
      <c r="E64" s="121" t="s">
        <v>3</v>
      </c>
      <c r="F64" s="76" t="s">
        <v>3</v>
      </c>
    </row>
    <row r="65" spans="1:6" s="53" customFormat="1" ht="39.950000000000003" customHeight="1">
      <c r="A65" s="74" t="s">
        <v>102</v>
      </c>
      <c r="B65" s="75" t="s">
        <v>10</v>
      </c>
      <c r="C65" s="76" t="s">
        <v>3</v>
      </c>
      <c r="D65" s="76" t="s">
        <v>3</v>
      </c>
      <c r="E65" s="121" t="s">
        <v>3</v>
      </c>
      <c r="F65" s="76" t="s">
        <v>3</v>
      </c>
    </row>
    <row r="66" spans="1:6" s="53" customFormat="1" ht="39.950000000000003" customHeight="1">
      <c r="A66" s="74" t="s">
        <v>103</v>
      </c>
      <c r="B66" s="75" t="s">
        <v>17</v>
      </c>
      <c r="C66" s="76" t="s">
        <v>3</v>
      </c>
      <c r="D66" s="76" t="s">
        <v>3</v>
      </c>
      <c r="E66" s="121" t="s">
        <v>3</v>
      </c>
      <c r="F66" s="76" t="s">
        <v>3</v>
      </c>
    </row>
    <row r="67" spans="1:6" s="53" customFormat="1" ht="39.950000000000003" customHeight="1">
      <c r="A67" s="74" t="s">
        <v>104</v>
      </c>
      <c r="B67" s="75" t="s">
        <v>105</v>
      </c>
      <c r="C67" s="76" t="s">
        <v>3</v>
      </c>
      <c r="D67" s="76" t="s">
        <v>3</v>
      </c>
      <c r="E67" s="121" t="s">
        <v>3</v>
      </c>
      <c r="F67" s="76" t="s">
        <v>3</v>
      </c>
    </row>
    <row r="68" spans="1:6" s="53" customFormat="1" ht="61.5">
      <c r="A68" s="85" t="s">
        <v>206</v>
      </c>
      <c r="B68" s="75" t="s">
        <v>106</v>
      </c>
      <c r="C68" s="76" t="s">
        <v>3</v>
      </c>
      <c r="D68" s="76" t="s">
        <v>3</v>
      </c>
      <c r="E68" s="121" t="s">
        <v>3</v>
      </c>
      <c r="F68" s="76" t="s">
        <v>3</v>
      </c>
    </row>
    <row r="69" spans="1:6" s="53" customFormat="1" ht="61.5">
      <c r="A69" s="85" t="s">
        <v>207</v>
      </c>
      <c r="B69" s="75" t="s">
        <v>107</v>
      </c>
      <c r="C69" s="76" t="s">
        <v>3</v>
      </c>
      <c r="D69" s="76" t="s">
        <v>3</v>
      </c>
      <c r="E69" s="121" t="s">
        <v>3</v>
      </c>
      <c r="F69" s="76" t="s">
        <v>3</v>
      </c>
    </row>
    <row r="70" spans="1:6" s="53" customFormat="1" ht="39.950000000000003" customHeight="1">
      <c r="A70" s="74" t="s">
        <v>108</v>
      </c>
      <c r="B70" s="75" t="s">
        <v>109</v>
      </c>
      <c r="C70" s="76" t="s">
        <v>3</v>
      </c>
      <c r="D70" s="76" t="s">
        <v>3</v>
      </c>
      <c r="E70" s="121" t="s">
        <v>3</v>
      </c>
      <c r="F70" s="76" t="s">
        <v>3</v>
      </c>
    </row>
    <row r="71" spans="1:6" s="53" customFormat="1" ht="39.950000000000003" customHeight="1">
      <c r="A71" s="74" t="s">
        <v>110</v>
      </c>
      <c r="B71" s="75" t="s">
        <v>29</v>
      </c>
      <c r="C71" s="76" t="s">
        <v>3</v>
      </c>
      <c r="D71" s="76" t="s">
        <v>3</v>
      </c>
      <c r="E71" s="121" t="s">
        <v>3</v>
      </c>
      <c r="F71" s="76" t="s">
        <v>3</v>
      </c>
    </row>
    <row r="72" spans="1:6" s="53" customFormat="1" ht="39.950000000000003" customHeight="1">
      <c r="A72" s="74" t="s">
        <v>111</v>
      </c>
      <c r="B72" s="75" t="s">
        <v>112</v>
      </c>
      <c r="C72" s="76" t="s">
        <v>3</v>
      </c>
      <c r="D72" s="76" t="s">
        <v>3</v>
      </c>
      <c r="E72" s="121" t="s">
        <v>3</v>
      </c>
      <c r="F72" s="76" t="s">
        <v>3</v>
      </c>
    </row>
    <row r="73" spans="1:6" s="53" customFormat="1" ht="39.950000000000003" customHeight="1">
      <c r="A73" s="65" t="s">
        <v>2</v>
      </c>
      <c r="B73" s="66"/>
      <c r="C73" s="66"/>
      <c r="D73" s="66"/>
      <c r="E73" s="66"/>
      <c r="F73" s="67"/>
    </row>
    <row r="74" spans="1:6" s="53" customFormat="1" ht="39.950000000000003" customHeight="1">
      <c r="A74" s="74" t="s">
        <v>171</v>
      </c>
      <c r="B74" s="75" t="s">
        <v>172</v>
      </c>
      <c r="C74" s="76" t="s">
        <v>3</v>
      </c>
      <c r="D74" s="76" t="s">
        <v>3</v>
      </c>
      <c r="E74" s="121" t="s">
        <v>3</v>
      </c>
      <c r="F74" s="76" t="s">
        <v>3</v>
      </c>
    </row>
    <row r="75" spans="1:6" s="53" customFormat="1" ht="61.5">
      <c r="A75" s="73" t="s">
        <v>208</v>
      </c>
      <c r="B75" s="75" t="s">
        <v>113</v>
      </c>
      <c r="C75" s="90">
        <f>'Ανάλυση Τιμών Προαιρ. εξοπλ.'!C22</f>
        <v>320</v>
      </c>
      <c r="D75" s="90">
        <f>'Ανάλυση Τιμών Προαιρ. εξοπλ.'!C22</f>
        <v>320</v>
      </c>
      <c r="E75" s="90">
        <f>'Ανάλυση Τιμών Προαιρ. εξοπλ.'!C22</f>
        <v>320</v>
      </c>
      <c r="F75" s="90" t="s">
        <v>0</v>
      </c>
    </row>
    <row r="76" spans="1:6" s="53" customFormat="1" ht="92.25">
      <c r="A76" s="73" t="s">
        <v>209</v>
      </c>
      <c r="B76" s="75" t="s">
        <v>26</v>
      </c>
      <c r="C76" s="90">
        <f>'Ανάλυση Τιμών Προαιρ. εξοπλ.'!C23</f>
        <v>420</v>
      </c>
      <c r="D76" s="90">
        <f>'Ανάλυση Τιμών Προαιρ. εξοπλ.'!C23</f>
        <v>420</v>
      </c>
      <c r="E76" s="90">
        <f>'Ανάλυση Τιμών Προαιρ. εξοπλ.'!C23</f>
        <v>420</v>
      </c>
      <c r="F76" s="90">
        <f>'Ανάλυση Τιμών Προαιρ. εξοπλ.'!C23</f>
        <v>420</v>
      </c>
    </row>
    <row r="77" spans="1:6" s="53" customFormat="1" ht="39.950000000000003" customHeight="1">
      <c r="A77" s="74" t="s">
        <v>8</v>
      </c>
      <c r="B77" s="75" t="s">
        <v>18</v>
      </c>
      <c r="C77" s="76" t="s">
        <v>3</v>
      </c>
      <c r="D77" s="76" t="s">
        <v>3</v>
      </c>
      <c r="E77" s="121" t="s">
        <v>3</v>
      </c>
      <c r="F77" s="76" t="s">
        <v>3</v>
      </c>
    </row>
    <row r="78" spans="1:6" s="53" customFormat="1" ht="39.950000000000003" customHeight="1">
      <c r="A78" s="74" t="s">
        <v>114</v>
      </c>
      <c r="B78" s="75" t="s">
        <v>21</v>
      </c>
      <c r="C78" s="76" t="s">
        <v>3</v>
      </c>
      <c r="D78" s="76" t="s">
        <v>3</v>
      </c>
      <c r="E78" s="121" t="s">
        <v>3</v>
      </c>
      <c r="F78" s="76" t="s">
        <v>3</v>
      </c>
    </row>
    <row r="79" spans="1:6" s="53" customFormat="1" ht="39.950000000000003" customHeight="1">
      <c r="A79" s="74" t="s">
        <v>115</v>
      </c>
      <c r="B79" s="75"/>
      <c r="C79" s="76" t="s">
        <v>3</v>
      </c>
      <c r="D79" s="76" t="s">
        <v>3</v>
      </c>
      <c r="E79" s="121" t="s">
        <v>3</v>
      </c>
      <c r="F79" s="76" t="s">
        <v>3</v>
      </c>
    </row>
    <row r="80" spans="1:6" s="53" customFormat="1" ht="39.950000000000003" customHeight="1">
      <c r="A80" s="74" t="s">
        <v>174</v>
      </c>
      <c r="B80" s="75" t="s">
        <v>173</v>
      </c>
      <c r="C80" s="76" t="s">
        <v>3</v>
      </c>
      <c r="D80" s="76" t="s">
        <v>3</v>
      </c>
      <c r="E80" s="121" t="s">
        <v>3</v>
      </c>
      <c r="F80" s="76" t="s">
        <v>3</v>
      </c>
    </row>
    <row r="81" spans="1:6" s="53" customFormat="1" ht="39.950000000000003" customHeight="1">
      <c r="A81" s="74" t="s">
        <v>116</v>
      </c>
      <c r="B81" s="75"/>
      <c r="C81" s="76" t="s">
        <v>3</v>
      </c>
      <c r="D81" s="76" t="s">
        <v>3</v>
      </c>
      <c r="E81" s="121" t="s">
        <v>3</v>
      </c>
      <c r="F81" s="76" t="s">
        <v>3</v>
      </c>
    </row>
    <row r="82" spans="1:6" s="53" customFormat="1" ht="123">
      <c r="A82" s="73" t="s">
        <v>210</v>
      </c>
      <c r="B82" s="75" t="s">
        <v>136</v>
      </c>
      <c r="C82" s="76" t="s">
        <v>3</v>
      </c>
      <c r="D82" s="76" t="s">
        <v>3</v>
      </c>
      <c r="E82" s="121" t="s">
        <v>3</v>
      </c>
      <c r="F82" s="76" t="s">
        <v>3</v>
      </c>
    </row>
    <row r="83" spans="1:6" s="53" customFormat="1" ht="39.950000000000003" customHeight="1">
      <c r="A83" s="74" t="s">
        <v>117</v>
      </c>
      <c r="B83" s="75" t="s">
        <v>11</v>
      </c>
      <c r="C83" s="76">
        <f>'Ανάλυση Τιμών Προαιρ. εξοπλ.'!C24</f>
        <v>600</v>
      </c>
      <c r="D83" s="76">
        <f>'Ανάλυση Τιμών Προαιρ. εξοπλ.'!C24</f>
        <v>600</v>
      </c>
      <c r="E83" s="121">
        <f>'Ανάλυση Τιμών Προαιρ. εξοπλ.'!C24</f>
        <v>600</v>
      </c>
      <c r="F83" s="76">
        <f>'Ανάλυση Τιμών Προαιρ. εξοπλ.'!C24</f>
        <v>600</v>
      </c>
    </row>
    <row r="84" spans="1:6" s="53" customFormat="1" ht="39.950000000000003" customHeight="1">
      <c r="A84" s="74" t="s">
        <v>118</v>
      </c>
      <c r="B84" s="75" t="s">
        <v>119</v>
      </c>
      <c r="C84" s="76" t="s">
        <v>3</v>
      </c>
      <c r="D84" s="76" t="s">
        <v>3</v>
      </c>
      <c r="E84" s="121" t="s">
        <v>3</v>
      </c>
      <c r="F84" s="76" t="s">
        <v>3</v>
      </c>
    </row>
    <row r="85" spans="1:6" s="53" customFormat="1" ht="39.950000000000003" customHeight="1">
      <c r="A85" s="65" t="s">
        <v>4</v>
      </c>
      <c r="B85" s="66"/>
      <c r="C85" s="66"/>
      <c r="D85" s="66"/>
      <c r="E85" s="66"/>
      <c r="F85" s="67"/>
    </row>
    <row r="86" spans="1:6" s="53" customFormat="1" ht="39.950000000000003" customHeight="1">
      <c r="A86" s="74" t="s">
        <v>120</v>
      </c>
      <c r="B86" s="75" t="s">
        <v>121</v>
      </c>
      <c r="C86" s="76" t="s">
        <v>3</v>
      </c>
      <c r="D86" s="76" t="s">
        <v>3</v>
      </c>
      <c r="E86" s="121" t="s">
        <v>3</v>
      </c>
      <c r="F86" s="76" t="s">
        <v>3</v>
      </c>
    </row>
    <row r="87" spans="1:6" s="53" customFormat="1" ht="39.950000000000003" customHeight="1">
      <c r="A87" s="74" t="s">
        <v>122</v>
      </c>
      <c r="B87" s="75" t="s">
        <v>123</v>
      </c>
      <c r="C87" s="76" t="s">
        <v>3</v>
      </c>
      <c r="D87" s="76" t="s">
        <v>3</v>
      </c>
      <c r="E87" s="121" t="s">
        <v>3</v>
      </c>
      <c r="F87" s="76" t="s">
        <v>3</v>
      </c>
    </row>
    <row r="88" spans="1:6" s="53" customFormat="1" ht="39.950000000000003" customHeight="1">
      <c r="A88" s="74" t="s">
        <v>124</v>
      </c>
      <c r="B88" s="75"/>
      <c r="C88" s="76" t="s">
        <v>3</v>
      </c>
      <c r="D88" s="76" t="s">
        <v>3</v>
      </c>
      <c r="E88" s="121" t="s">
        <v>3</v>
      </c>
      <c r="F88" s="76" t="s">
        <v>3</v>
      </c>
    </row>
    <row r="89" spans="1:6" s="53" customFormat="1" ht="39.950000000000003" customHeight="1">
      <c r="A89" s="74" t="s">
        <v>28</v>
      </c>
      <c r="B89" s="75"/>
      <c r="C89" s="76" t="s">
        <v>3</v>
      </c>
      <c r="D89" s="76" t="s">
        <v>3</v>
      </c>
      <c r="E89" s="121" t="s">
        <v>3</v>
      </c>
      <c r="F89" s="76" t="s">
        <v>3</v>
      </c>
    </row>
    <row r="90" spans="1:6" s="53" customFormat="1" ht="39.950000000000003" customHeight="1">
      <c r="A90" s="74" t="s">
        <v>125</v>
      </c>
      <c r="B90" s="75" t="s">
        <v>126</v>
      </c>
      <c r="C90" s="76" t="s">
        <v>3</v>
      </c>
      <c r="D90" s="76" t="s">
        <v>3</v>
      </c>
      <c r="E90" s="121" t="s">
        <v>3</v>
      </c>
      <c r="F90" s="76" t="s">
        <v>3</v>
      </c>
    </row>
    <row r="91" spans="1:6" s="53" customFormat="1" ht="39.950000000000003" customHeight="1">
      <c r="A91" s="74" t="s">
        <v>7</v>
      </c>
      <c r="B91" s="75" t="s">
        <v>127</v>
      </c>
      <c r="C91" s="76" t="s">
        <v>3</v>
      </c>
      <c r="D91" s="76" t="s">
        <v>3</v>
      </c>
      <c r="E91" s="121" t="s">
        <v>3</v>
      </c>
      <c r="F91" s="76" t="s">
        <v>0</v>
      </c>
    </row>
    <row r="92" spans="1:6" s="53" customFormat="1" ht="39.950000000000003" customHeight="1">
      <c r="A92" s="74" t="s">
        <v>128</v>
      </c>
      <c r="B92" s="75" t="s">
        <v>129</v>
      </c>
      <c r="C92" s="76" t="s">
        <v>0</v>
      </c>
      <c r="D92" s="76" t="s">
        <v>0</v>
      </c>
      <c r="E92" s="121" t="s">
        <v>0</v>
      </c>
      <c r="F92" s="76" t="s">
        <v>3</v>
      </c>
    </row>
    <row r="93" spans="1:6" s="53" customFormat="1" ht="39.950000000000003" customHeight="1">
      <c r="A93" s="74" t="s">
        <v>211</v>
      </c>
      <c r="B93" s="75" t="s">
        <v>130</v>
      </c>
      <c r="C93" s="76">
        <f>'Ανάλυση Τιμών Προαιρ. εξοπλ.'!C26</f>
        <v>960</v>
      </c>
      <c r="D93" s="76">
        <f>'Ανάλυση Τιμών Προαιρ. εξοπλ.'!C26</f>
        <v>960</v>
      </c>
      <c r="E93" s="121">
        <f>'Ανάλυση Τιμών Προαιρ. εξοπλ.'!C26</f>
        <v>960</v>
      </c>
      <c r="F93" s="76">
        <f>'Ανάλυση Τιμών Προαιρ. εξοπλ.'!C26</f>
        <v>960</v>
      </c>
    </row>
    <row r="94" spans="1:6" s="53" customFormat="1" ht="39.950000000000003" customHeight="1">
      <c r="A94" s="65" t="s">
        <v>175</v>
      </c>
      <c r="B94" s="66"/>
      <c r="C94" s="66"/>
      <c r="D94" s="66"/>
      <c r="E94" s="66"/>
      <c r="F94" s="67"/>
    </row>
    <row r="95" spans="1:6" s="53" customFormat="1" ht="123">
      <c r="A95" s="73" t="s">
        <v>212</v>
      </c>
      <c r="B95" s="75" t="s">
        <v>177</v>
      </c>
      <c r="C95" s="76">
        <f>'Ανάλυση Τιμών Προαιρ. εξοπλ.'!C28</f>
        <v>1600</v>
      </c>
      <c r="D95" s="76">
        <f>'Ανάλυση Τιμών Προαιρ. εξοπλ.'!C28</f>
        <v>1600</v>
      </c>
      <c r="E95" s="121">
        <f>'Ανάλυση Τιμών Προαιρ. εξοπλ.'!C28</f>
        <v>1600</v>
      </c>
      <c r="F95" s="76" t="s">
        <v>0</v>
      </c>
    </row>
    <row r="96" spans="1:6" s="52" customFormat="1" ht="10.5" customHeight="1">
      <c r="A96" s="49"/>
      <c r="B96" s="50"/>
      <c r="C96" s="51"/>
      <c r="D96" s="51"/>
      <c r="E96" s="51"/>
      <c r="F96" s="51"/>
    </row>
    <row r="97" spans="1:6" ht="24" customHeight="1">
      <c r="A97" s="149" t="s">
        <v>169</v>
      </c>
      <c r="B97" s="149"/>
      <c r="C97" s="149"/>
      <c r="D97" s="149"/>
      <c r="E97" s="149"/>
      <c r="F97" s="149"/>
    </row>
    <row r="98" spans="1:6" s="53" customFormat="1" ht="315" customHeight="1">
      <c r="A98" s="151" t="s">
        <v>217</v>
      </c>
      <c r="B98" s="152"/>
      <c r="C98" s="152"/>
      <c r="D98" s="152"/>
      <c r="E98" s="152"/>
      <c r="F98" s="152"/>
    </row>
    <row r="99" spans="1:6" ht="39.75" customHeight="1"/>
    <row r="100" spans="1:6" ht="39.75" customHeight="1"/>
    <row r="101" spans="1:6" ht="39.75" customHeight="1"/>
    <row r="102" spans="1:6" ht="39.75" customHeight="1"/>
    <row r="103" spans="1:6" ht="39.75" customHeight="1"/>
    <row r="104" spans="1:6" ht="39.75" customHeight="1"/>
    <row r="105" spans="1:6" ht="39.75" customHeight="1"/>
    <row r="106" spans="1:6" ht="39.75" customHeight="1"/>
    <row r="107" spans="1:6" ht="39.75" customHeight="1"/>
    <row r="108" spans="1:6" ht="39.75" customHeight="1"/>
    <row r="109" spans="1:6" ht="39.75" customHeight="1"/>
    <row r="110" spans="1:6" ht="39.75" customHeight="1"/>
    <row r="111" spans="1:6" ht="39.75" customHeight="1"/>
    <row r="112" spans="1:6" ht="39.75" customHeight="1"/>
    <row r="113" ht="39.75" customHeight="1"/>
    <row r="114" ht="39.75" customHeight="1"/>
    <row r="115" ht="39.75" customHeight="1"/>
    <row r="116" ht="39.75" customHeight="1"/>
    <row r="117" ht="39.75" customHeight="1"/>
    <row r="118" ht="39.75" customHeight="1"/>
    <row r="119" ht="39.75" customHeight="1"/>
    <row r="120" ht="39.75" customHeight="1"/>
    <row r="121" ht="39.75" customHeight="1"/>
    <row r="122" ht="39.75" customHeight="1"/>
    <row r="123" ht="39.75" customHeight="1"/>
    <row r="124" ht="39.75" customHeight="1"/>
    <row r="125" ht="39.75" customHeight="1"/>
    <row r="126" ht="39.75" customHeight="1"/>
    <row r="127" ht="39.75" customHeight="1"/>
    <row r="128" ht="39.75" customHeight="1"/>
    <row r="129" ht="39.75" customHeight="1"/>
    <row r="130" ht="39.75" customHeight="1"/>
    <row r="131" ht="39.75" customHeight="1"/>
    <row r="132" ht="39.75" customHeight="1"/>
    <row r="133" ht="39.75" customHeight="1"/>
    <row r="134" ht="39.75" customHeight="1"/>
    <row r="135" ht="39.75" customHeight="1"/>
    <row r="136" ht="39.75" customHeight="1"/>
    <row r="137" ht="39.75" customHeight="1"/>
    <row r="138" ht="39.75" customHeight="1"/>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hidden="1"/>
    <row r="355"/>
    <row r="356"/>
    <row r="357"/>
    <row r="358"/>
    <row r="359"/>
    <row r="360"/>
    <row r="361"/>
    <row r="362"/>
    <row r="363"/>
    <row r="364"/>
    <row r="365"/>
    <row r="366"/>
    <row r="367"/>
    <row r="368"/>
    <row r="369"/>
    <row r="370"/>
    <row r="371"/>
  </sheetData>
  <mergeCells count="41">
    <mergeCell ref="B12:B13"/>
    <mergeCell ref="C12:C13"/>
    <mergeCell ref="D12:D13"/>
    <mergeCell ref="E12:E13"/>
    <mergeCell ref="F12:F13"/>
    <mergeCell ref="F29:F30"/>
    <mergeCell ref="F31:F32"/>
    <mergeCell ref="F48:F49"/>
    <mergeCell ref="D48:D49"/>
    <mergeCell ref="C3:F3"/>
    <mergeCell ref="A28:F28"/>
    <mergeCell ref="A10:D10"/>
    <mergeCell ref="B29:B30"/>
    <mergeCell ref="C29:C30"/>
    <mergeCell ref="D29:D30"/>
    <mergeCell ref="A36:D36"/>
    <mergeCell ref="B48:B49"/>
    <mergeCell ref="C48:C49"/>
    <mergeCell ref="B31:B32"/>
    <mergeCell ref="C31:C32"/>
    <mergeCell ref="E29:E30"/>
    <mergeCell ref="A97:F97"/>
    <mergeCell ref="F54:F55"/>
    <mergeCell ref="A98:F98"/>
    <mergeCell ref="B54:B55"/>
    <mergeCell ref="C54:C55"/>
    <mergeCell ref="D54:D55"/>
    <mergeCell ref="E54:E55"/>
    <mergeCell ref="B52:B53"/>
    <mergeCell ref="F52:F53"/>
    <mergeCell ref="D31:D32"/>
    <mergeCell ref="D52:D53"/>
    <mergeCell ref="C52:C53"/>
    <mergeCell ref="F50:F51"/>
    <mergeCell ref="B50:B51"/>
    <mergeCell ref="C50:C51"/>
    <mergeCell ref="D50:D51"/>
    <mergeCell ref="E31:E32"/>
    <mergeCell ref="E48:E49"/>
    <mergeCell ref="E50:E51"/>
    <mergeCell ref="E52:E53"/>
  </mergeCells>
  <phoneticPr fontId="0"/>
  <printOptions horizontalCentered="1"/>
  <pageMargins left="0.19685039370078741" right="0.19685039370078741" top="0.11811023622047245" bottom="0.11811023622047245" header="0.31496062992125984" footer="0.31496062992125984"/>
  <pageSetup paperSize="9" scale="27" fitToHeight="0" orientation="landscape" r:id="rId1"/>
  <headerFooter alignWithMargins="0"/>
  <rowBreaks count="2" manualBreakCount="2">
    <brk id="36" max="4" man="1"/>
    <brk id="72" max="4" man="1"/>
  </rowBreaks>
  <drawing r:id="rId2"/>
  <legacyDrawingHF r:id="rId3"/>
</worksheet>
</file>

<file path=xl/worksheets/sheet3.xml><?xml version="1.0" encoding="utf-8"?>
<worksheet xmlns="http://schemas.openxmlformats.org/spreadsheetml/2006/main" xmlns:r="http://schemas.openxmlformats.org/officeDocument/2006/relationships">
  <sheetPr>
    <pageSetUpPr fitToPage="1"/>
  </sheetPr>
  <dimension ref="A1:M23"/>
  <sheetViews>
    <sheetView view="pageBreakPreview" zoomScale="46" zoomScaleNormal="50" zoomScaleSheetLayoutView="46" workbookViewId="0">
      <pane xSplit="1" ySplit="4" topLeftCell="C5" activePane="bottomRight" state="frozen"/>
      <selection sqref="A1:XFD1"/>
      <selection pane="topRight" sqref="A1:XFD1"/>
      <selection pane="bottomLeft" sqref="A1:XFD1"/>
      <selection pane="bottomRight"/>
    </sheetView>
  </sheetViews>
  <sheetFormatPr defaultColWidth="7.5" defaultRowHeight="31.5" customHeight="1"/>
  <cols>
    <col min="1" max="1" width="73.375" style="6" bestFit="1" customWidth="1"/>
    <col min="2" max="2" width="15.625" style="6" customWidth="1"/>
    <col min="3" max="3" width="13" style="6" bestFit="1" customWidth="1"/>
    <col min="4" max="4" width="23" style="6" customWidth="1"/>
    <col min="5" max="5" width="21" style="6" customWidth="1"/>
    <col min="6" max="6" width="22.625" style="6" customWidth="1"/>
    <col min="7" max="7" width="24" style="6" customWidth="1"/>
    <col min="8" max="8" width="14.125" style="6" customWidth="1"/>
    <col min="9" max="9" width="21.5" style="6" customWidth="1"/>
    <col min="10" max="10" width="22.875" style="8" customWidth="1"/>
    <col min="11" max="11" width="19.125" style="8" customWidth="1"/>
    <col min="12" max="12" width="21.75" style="9" customWidth="1"/>
    <col min="13" max="16384" width="7.5" style="6"/>
  </cols>
  <sheetData>
    <row r="1" spans="1:13" s="19" customFormat="1" ht="33.75" customHeight="1">
      <c r="A1" s="35" t="s">
        <v>187</v>
      </c>
      <c r="B1" s="36"/>
      <c r="C1" s="36"/>
      <c r="D1" s="36"/>
      <c r="E1" s="36"/>
      <c r="F1" s="36"/>
      <c r="G1" s="36"/>
      <c r="H1" s="36"/>
      <c r="I1" s="36"/>
      <c r="J1" s="36"/>
      <c r="K1" s="36"/>
      <c r="L1" s="37"/>
    </row>
    <row r="2" spans="1:13" s="5" customFormat="1" ht="24.75" customHeight="1">
      <c r="A2" s="30"/>
      <c r="B2" s="31"/>
      <c r="C2" s="31"/>
      <c r="D2" s="31"/>
      <c r="E2" s="31"/>
      <c r="F2" s="31"/>
      <c r="G2" s="31"/>
      <c r="H2" s="32">
        <v>0.24</v>
      </c>
      <c r="I2" s="33"/>
      <c r="J2" s="34"/>
      <c r="K2" s="34"/>
      <c r="L2" s="30"/>
    </row>
    <row r="3" spans="1:13" s="19" customFormat="1" ht="38.25" customHeight="1">
      <c r="A3" s="173" t="s">
        <v>34</v>
      </c>
      <c r="B3" s="172" t="s">
        <v>12</v>
      </c>
      <c r="C3" s="172" t="s">
        <v>22</v>
      </c>
      <c r="D3" s="172" t="s">
        <v>36</v>
      </c>
      <c r="E3" s="172" t="s">
        <v>37</v>
      </c>
      <c r="F3" s="174" t="s">
        <v>198</v>
      </c>
      <c r="G3" s="171" t="s">
        <v>199</v>
      </c>
      <c r="H3" s="171" t="s">
        <v>39</v>
      </c>
      <c r="I3" s="171" t="s">
        <v>31</v>
      </c>
      <c r="J3" s="172" t="s">
        <v>40</v>
      </c>
      <c r="K3" s="172"/>
      <c r="L3" s="172"/>
    </row>
    <row r="4" spans="1:13" s="19" customFormat="1" ht="72" customHeight="1">
      <c r="A4" s="173"/>
      <c r="B4" s="172"/>
      <c r="C4" s="172"/>
      <c r="D4" s="172"/>
      <c r="E4" s="172"/>
      <c r="F4" s="174"/>
      <c r="G4" s="171"/>
      <c r="H4" s="171"/>
      <c r="I4" s="171"/>
      <c r="J4" s="29" t="s">
        <v>41</v>
      </c>
      <c r="K4" s="29" t="s">
        <v>42</v>
      </c>
      <c r="L4" s="29" t="s">
        <v>43</v>
      </c>
    </row>
    <row r="5" spans="1:13" s="7" customFormat="1" ht="39.950000000000003" customHeight="1">
      <c r="A5" s="20" t="str">
        <f>Εκδόσεις!E3&amp;" "&amp;Εκδόσεις!B4&amp;" "&amp;Εκδόσεις!C4&amp;" "&amp;Εκδόσεις!D4</f>
        <v>X-Cite 1.4lt Turbo, 140 hp Start &amp; Stop MT6 / FWD</v>
      </c>
      <c r="B5" s="21" t="s">
        <v>181</v>
      </c>
      <c r="C5" s="22" t="str">
        <f>Εκδόσεις!A4</f>
        <v>Βενζίνη</v>
      </c>
      <c r="D5" s="22">
        <v>138</v>
      </c>
      <c r="E5" s="23">
        <f>0.08*1.1</f>
        <v>8.8000000000000009E-2</v>
      </c>
      <c r="F5" s="24">
        <f>G5+H5+I5+1</f>
        <v>20200.207999999999</v>
      </c>
      <c r="G5" s="25">
        <v>15211</v>
      </c>
      <c r="H5" s="26">
        <f>G5*$H$2</f>
        <v>3650.64</v>
      </c>
      <c r="I5" s="26">
        <f>G5*E5-1</f>
        <v>1337.5680000000002</v>
      </c>
      <c r="J5" s="27">
        <v>1364</v>
      </c>
      <c r="K5" s="25">
        <f>G5*1.24</f>
        <v>18861.64</v>
      </c>
      <c r="L5" s="25">
        <f>G5*1.24</f>
        <v>18861.64</v>
      </c>
      <c r="M5" s="18"/>
    </row>
    <row r="6" spans="1:13" s="7" customFormat="1" ht="39.950000000000003" customHeight="1">
      <c r="A6" s="20" t="str">
        <f>Εκδόσεις!E3&amp;" "&amp;Εκδόσεις!B4&amp;" "&amp;Εκδόσεις!C5&amp;" "&amp;Εκδόσεις!D5</f>
        <v>X-Cite 1.4lt Turbo, 140 hp - AT6 / FWD</v>
      </c>
      <c r="B6" s="21" t="s">
        <v>189</v>
      </c>
      <c r="C6" s="22" t="str">
        <f>Εκδόσεις!A4</f>
        <v>Βενζίνη</v>
      </c>
      <c r="D6" s="22">
        <v>144</v>
      </c>
      <c r="E6" s="23">
        <f>0.08*1.2</f>
        <v>9.6000000000000002E-2</v>
      </c>
      <c r="F6" s="24">
        <f>G6+H6+I6+1</f>
        <v>22199.975999999999</v>
      </c>
      <c r="G6" s="25">
        <v>16616</v>
      </c>
      <c r="H6" s="26">
        <f>G6*$H$2</f>
        <v>3987.8399999999997</v>
      </c>
      <c r="I6" s="26">
        <f>G6*E6</f>
        <v>1595.136</v>
      </c>
      <c r="J6" s="27">
        <v>1364</v>
      </c>
      <c r="K6" s="25">
        <f>G6*1.24</f>
        <v>20603.84</v>
      </c>
      <c r="L6" s="25">
        <f>G6*1.24</f>
        <v>20603.84</v>
      </c>
      <c r="M6" s="18"/>
    </row>
    <row r="7" spans="1:13" s="7" customFormat="1" ht="39.950000000000003" customHeight="1">
      <c r="A7" s="20" t="str">
        <f>Εκδόσεις!E3&amp;" "&amp;Εκδόσεις!B9&amp;" "&amp;Εκδόσεις!C9&amp;" "&amp;Εκδόσεις!D9</f>
        <v>X-Cite 1.6lt CDTI, 110hp Start &amp; Stop MT6 / FWD</v>
      </c>
      <c r="B7" s="21" t="s">
        <v>182</v>
      </c>
      <c r="C7" s="22" t="str">
        <f>Εκδόσεις!$A$9</f>
        <v>Πετρέλαιο</v>
      </c>
      <c r="D7" s="22">
        <v>106</v>
      </c>
      <c r="E7" s="23">
        <f>0.08*1</f>
        <v>0.08</v>
      </c>
      <c r="F7" s="24">
        <f>G7+H7+I7</f>
        <v>21900.12</v>
      </c>
      <c r="G7" s="25">
        <v>16591</v>
      </c>
      <c r="H7" s="26">
        <f t="shared" ref="H7:H10" si="0">G7*$H$2</f>
        <v>3981.8399999999997</v>
      </c>
      <c r="I7" s="26">
        <f t="shared" ref="I7:I10" si="1">G7*E7</f>
        <v>1327.28</v>
      </c>
      <c r="J7" s="28">
        <v>1598</v>
      </c>
      <c r="K7" s="25">
        <f t="shared" ref="K7:K22" si="2">G7*1.24</f>
        <v>20572.84</v>
      </c>
      <c r="L7" s="25">
        <f t="shared" ref="L7:L22" si="3">G7*1.24</f>
        <v>20572.84</v>
      </c>
    </row>
    <row r="8" spans="1:13" s="7" customFormat="1" ht="39.950000000000003" customHeight="1">
      <c r="A8" s="20" t="str">
        <f>Εκδόσεις!F3&amp;" "&amp;Εκδόσεις!B4&amp;" "&amp;Εκδόσεις!C4&amp;" "&amp;Εκδόσεις!D6</f>
        <v>X-Plore 1.4lt Turbo, 140 hp Start &amp; Stop MT6 / AWD</v>
      </c>
      <c r="B8" s="21" t="s">
        <v>193</v>
      </c>
      <c r="C8" s="22" t="str">
        <f>Εκδόσεις!A4</f>
        <v>Βενζίνη</v>
      </c>
      <c r="D8" s="22">
        <v>152</v>
      </c>
      <c r="E8" s="23">
        <f>0.08*1.2</f>
        <v>9.6000000000000002E-2</v>
      </c>
      <c r="F8" s="24">
        <f>G8+H8+I8+1</f>
        <v>22199.975999999999</v>
      </c>
      <c r="G8" s="25">
        <v>16616</v>
      </c>
      <c r="H8" s="26">
        <f t="shared" si="0"/>
        <v>3987.8399999999997</v>
      </c>
      <c r="I8" s="26">
        <f t="shared" si="1"/>
        <v>1595.136</v>
      </c>
      <c r="J8" s="27">
        <v>1364</v>
      </c>
      <c r="K8" s="25">
        <f t="shared" si="2"/>
        <v>20603.84</v>
      </c>
      <c r="L8" s="25">
        <f t="shared" si="3"/>
        <v>20603.84</v>
      </c>
    </row>
    <row r="9" spans="1:13" s="7" customFormat="1" ht="39.950000000000003" customHeight="1">
      <c r="A9" s="20" t="str">
        <f>Εκδόσεις!F3&amp;" "&amp;Εκδόσεις!B7&amp;" "&amp;Εκδόσεις!C4&amp;" "&amp;Εκδόσεις!D7</f>
        <v>X-Plore 1.4lt Turbo, 152 hp Start &amp; Stop AT6 / AWD</v>
      </c>
      <c r="B9" s="21" t="s">
        <v>195</v>
      </c>
      <c r="C9" s="22" t="str">
        <f>Εκδόσεις!A4</f>
        <v>Βενζίνη</v>
      </c>
      <c r="D9" s="22">
        <v>150</v>
      </c>
      <c r="E9" s="23">
        <f>0.16*1.2</f>
        <v>0.192</v>
      </c>
      <c r="F9" s="24">
        <f>G9+H9+I9</f>
        <v>24899.615999999998</v>
      </c>
      <c r="G9" s="25">
        <v>17388</v>
      </c>
      <c r="H9" s="26">
        <f t="shared" si="0"/>
        <v>4173.12</v>
      </c>
      <c r="I9" s="26">
        <f t="shared" si="1"/>
        <v>3338.4960000000001</v>
      </c>
      <c r="J9" s="27">
        <v>1399</v>
      </c>
      <c r="K9" s="25">
        <f t="shared" si="2"/>
        <v>21561.119999999999</v>
      </c>
      <c r="L9" s="25">
        <f t="shared" si="3"/>
        <v>21561.119999999999</v>
      </c>
    </row>
    <row r="10" spans="1:13" s="7" customFormat="1" ht="39.950000000000003" customHeight="1">
      <c r="A10" s="20" t="str">
        <f>Εκδόσεις!F3&amp;" "&amp;Εκδόσεις!B9&amp;" "&amp;Εκδόσεις!C10&amp;" "&amp;Εκδόσεις!D10</f>
        <v>X-Plore 1.6lt CDTI, 110hp Start &amp; Stop MT6 / FWD</v>
      </c>
      <c r="B10" s="21" t="s">
        <v>194</v>
      </c>
      <c r="C10" s="22" t="str">
        <f>Εκδόσεις!$A$9</f>
        <v>Πετρέλαιο</v>
      </c>
      <c r="D10" s="22">
        <v>114</v>
      </c>
      <c r="E10" s="23">
        <f>0.16*1</f>
        <v>0.16</v>
      </c>
      <c r="F10" s="24">
        <f>G10+H10+I10+1</f>
        <v>24200</v>
      </c>
      <c r="G10" s="25">
        <v>17285</v>
      </c>
      <c r="H10" s="26">
        <f t="shared" si="0"/>
        <v>4148.3999999999996</v>
      </c>
      <c r="I10" s="26">
        <f t="shared" si="1"/>
        <v>2765.6</v>
      </c>
      <c r="J10" s="28">
        <v>1598</v>
      </c>
      <c r="K10" s="25">
        <f t="shared" si="2"/>
        <v>21433.4</v>
      </c>
      <c r="L10" s="25">
        <f t="shared" si="3"/>
        <v>21433.4</v>
      </c>
    </row>
    <row r="11" spans="1:13" s="11" customFormat="1" ht="39.950000000000003" customHeight="1">
      <c r="A11" s="20" t="str">
        <f>Εκδόσεις!F3&amp;" "&amp;Εκδόσεις!B10&amp;" "&amp;Εκδόσεις!C6&amp;" "&amp;Εκδόσεις!D11</f>
        <v>X-Plore 1.6lt CDTI, 136hp Start &amp; Stop AT6 / FWD</v>
      </c>
      <c r="B11" s="21" t="s">
        <v>221</v>
      </c>
      <c r="C11" s="22" t="str">
        <f>Εκδόσεις!$A$9</f>
        <v>Πετρέλαιο</v>
      </c>
      <c r="D11" s="22">
        <v>132</v>
      </c>
      <c r="E11" s="23">
        <f>0.16*1.1</f>
        <v>0.17600000000000002</v>
      </c>
      <c r="F11" s="24">
        <f>G11+H11+I11+2</f>
        <v>25500.327999999998</v>
      </c>
      <c r="G11" s="25">
        <v>18008</v>
      </c>
      <c r="H11" s="26">
        <f t="shared" ref="H11:H15" si="4">G11*$H$2</f>
        <v>4321.92</v>
      </c>
      <c r="I11" s="26">
        <f>G11*E11-1</f>
        <v>3168.4080000000004</v>
      </c>
      <c r="J11" s="27">
        <v>1399</v>
      </c>
      <c r="K11" s="25">
        <f t="shared" ref="K11:K15" si="5">G11*1.24</f>
        <v>22329.919999999998</v>
      </c>
      <c r="L11" s="25">
        <f t="shared" ref="L11:L15" si="6">G11*1.24</f>
        <v>22329.919999999998</v>
      </c>
    </row>
    <row r="12" spans="1:13" s="11" customFormat="1" ht="39.950000000000003" customHeight="1">
      <c r="A12" s="20" t="str">
        <f>Εκδόσεις!F3&amp;" "&amp;Εκδόσεις!B10&amp;" "&amp;Εκδόσεις!C12&amp;" "&amp;Εκδόσεις!D12</f>
        <v>X-Plore 1.6lt CDTI, 136hp Start &amp; Stop MT6 / AWD</v>
      </c>
      <c r="B12" s="21" t="s">
        <v>220</v>
      </c>
      <c r="C12" s="22" t="str">
        <f>Εκδόσεις!$A$9</f>
        <v>Πετρέλαιο</v>
      </c>
      <c r="D12" s="22">
        <v>124</v>
      </c>
      <c r="E12" s="23">
        <f>0.16*1.1</f>
        <v>0.17600000000000002</v>
      </c>
      <c r="F12" s="24">
        <f>G12+H12+I12-1</f>
        <v>25499.743999999999</v>
      </c>
      <c r="G12" s="25">
        <v>18009</v>
      </c>
      <c r="H12" s="26">
        <f t="shared" si="4"/>
        <v>4322.16</v>
      </c>
      <c r="I12" s="26">
        <f t="shared" ref="I12:I15" si="7">G12*E12</f>
        <v>3169.5840000000003</v>
      </c>
      <c r="J12" s="28">
        <v>1598</v>
      </c>
      <c r="K12" s="25">
        <f t="shared" si="5"/>
        <v>22331.16</v>
      </c>
      <c r="L12" s="25">
        <f t="shared" si="6"/>
        <v>22331.16</v>
      </c>
    </row>
    <row r="13" spans="1:13" s="11" customFormat="1" ht="39.950000000000003" customHeight="1">
      <c r="A13" s="20" t="str">
        <f>Εκδόσεις!G3&amp;" "&amp;Εκδόσεις!B4&amp;" "&amp;Εκδόσεις!C6&amp;" "&amp;Εκδόσεις!D6</f>
        <v>X-Plore Black Pack 1.4lt Turbo, 140 hp Start &amp; Stop MT6 / AWD</v>
      </c>
      <c r="B13" s="21" t="s">
        <v>223</v>
      </c>
      <c r="C13" s="22" t="str">
        <f>Εκδόσεις!A4</f>
        <v>Βενζίνη</v>
      </c>
      <c r="D13" s="22">
        <v>152</v>
      </c>
      <c r="E13" s="23">
        <f>0.16*1.2</f>
        <v>0.192</v>
      </c>
      <c r="F13" s="24">
        <f>G13+H13+I13</f>
        <v>24399.848000000002</v>
      </c>
      <c r="G13" s="25">
        <v>17039</v>
      </c>
      <c r="H13" s="26">
        <f>G13*$H$2</f>
        <v>4089.3599999999997</v>
      </c>
      <c r="I13" s="26">
        <f t="shared" si="7"/>
        <v>3271.4880000000003</v>
      </c>
      <c r="J13" s="27">
        <v>1364</v>
      </c>
      <c r="K13" s="25">
        <f t="shared" si="5"/>
        <v>21128.36</v>
      </c>
      <c r="L13" s="25">
        <f t="shared" si="6"/>
        <v>21128.36</v>
      </c>
    </row>
    <row r="14" spans="1:13" s="11" customFormat="1" ht="39.950000000000003" customHeight="1">
      <c r="A14" s="20" t="str">
        <f>Εκδόσεις!G3&amp;" "&amp;Εκδόσεις!B7&amp;" "&amp;Εκδόσεις!C7&amp;" "&amp;Εκδόσεις!D7</f>
        <v>X-Plore Black Pack 1.4lt Turbo, 152 hp Start &amp; Stop AT6 / AWD</v>
      </c>
      <c r="B14" s="21" t="s">
        <v>224</v>
      </c>
      <c r="C14" s="22" t="str">
        <f>Εκδόσεις!A4</f>
        <v>Βενζίνη</v>
      </c>
      <c r="D14" s="22">
        <v>150</v>
      </c>
      <c r="E14" s="23">
        <f>0.16*1.2</f>
        <v>0.192</v>
      </c>
      <c r="F14" s="24">
        <f>G14+H14+I14</f>
        <v>25300.144</v>
      </c>
      <c r="G14" s="25">
        <v>17667</v>
      </c>
      <c r="H14" s="26">
        <f>G14*$H$2+1</f>
        <v>4241.08</v>
      </c>
      <c r="I14" s="26">
        <f t="shared" si="7"/>
        <v>3392.0639999999999</v>
      </c>
      <c r="J14" s="27">
        <v>1399</v>
      </c>
      <c r="K14" s="25">
        <f t="shared" si="5"/>
        <v>21907.079999999998</v>
      </c>
      <c r="L14" s="25">
        <f t="shared" si="6"/>
        <v>21907.079999999998</v>
      </c>
    </row>
    <row r="15" spans="1:13" s="11" customFormat="1" ht="39.950000000000003" customHeight="1">
      <c r="A15" s="20" t="str">
        <f>Εκδόσεις!G3&amp;" "&amp;Εκδόσεις!B9&amp;" "&amp;Εκδόσεις!C9&amp;" "&amp;Εκδόσεις!D9</f>
        <v>X-Plore Black Pack 1.6lt CDTI, 110hp Start &amp; Stop MT6 / FWD</v>
      </c>
      <c r="B15" s="21" t="s">
        <v>225</v>
      </c>
      <c r="C15" s="22" t="str">
        <f>Εκδόσεις!$A$9</f>
        <v>Πετρέλαιο</v>
      </c>
      <c r="D15" s="22">
        <v>114</v>
      </c>
      <c r="E15" s="23">
        <f>0.16*1</f>
        <v>0.16</v>
      </c>
      <c r="F15" s="24">
        <f>G15+H15+I15+1</f>
        <v>24600.400000000001</v>
      </c>
      <c r="G15" s="25">
        <v>17571</v>
      </c>
      <c r="H15" s="26">
        <f t="shared" si="4"/>
        <v>4217.04</v>
      </c>
      <c r="I15" s="26">
        <f t="shared" si="7"/>
        <v>2811.36</v>
      </c>
      <c r="J15" s="28">
        <v>1598</v>
      </c>
      <c r="K15" s="25">
        <f t="shared" si="5"/>
        <v>21788.04</v>
      </c>
      <c r="L15" s="25">
        <f t="shared" si="6"/>
        <v>21788.04</v>
      </c>
    </row>
    <row r="16" spans="1:13" s="11" customFormat="1" ht="39.950000000000003" customHeight="1">
      <c r="A16" s="20" t="str">
        <f>Εκδόσεις!G3&amp;" "&amp;Εκδόσεις!B10&amp;" "&amp;Εκδόσεις!C11&amp;" "&amp;Εκδόσεις!D11</f>
        <v>X-Plore Black Pack 1.6lt CDTI, 136hp - AT6 / FWD</v>
      </c>
      <c r="B16" s="21" t="s">
        <v>226</v>
      </c>
      <c r="C16" s="22" t="str">
        <f>Εκδόσεις!$A$9</f>
        <v>Πετρέλαιο</v>
      </c>
      <c r="D16" s="22">
        <v>132</v>
      </c>
      <c r="E16" s="23">
        <f>0.16*1.1</f>
        <v>0.17600000000000002</v>
      </c>
      <c r="F16" s="24">
        <f>G16+H16+I16</f>
        <v>25900.056</v>
      </c>
      <c r="G16" s="25">
        <v>18291</v>
      </c>
      <c r="H16" s="26">
        <f t="shared" ref="H16:H17" si="8">G16*$H$2</f>
        <v>4389.84</v>
      </c>
      <c r="I16" s="26">
        <f t="shared" ref="I16:I17" si="9">G16*E16</f>
        <v>3219.2160000000003</v>
      </c>
      <c r="J16" s="27">
        <v>1399</v>
      </c>
      <c r="K16" s="25">
        <f t="shared" ref="K16:K17" si="10">G16*1.24</f>
        <v>22680.84</v>
      </c>
      <c r="L16" s="25">
        <f t="shared" ref="L16:L17" si="11">G16*1.24</f>
        <v>22680.84</v>
      </c>
    </row>
    <row r="17" spans="1:12" s="11" customFormat="1" ht="39.950000000000003" customHeight="1">
      <c r="A17" s="20" t="str">
        <f>Εκδόσεις!G3&amp;" "&amp;Εκδόσεις!B10&amp;" "&amp;Εκδόσεις!C12&amp;" "&amp;Εκδόσεις!D12</f>
        <v>X-Plore Black Pack 1.6lt CDTI, 136hp Start &amp; Stop MT6 / AWD</v>
      </c>
      <c r="B17" s="21" t="s">
        <v>227</v>
      </c>
      <c r="C17" s="22" t="str">
        <f>Εκδόσεις!$A$9</f>
        <v>Πετρέλαιο</v>
      </c>
      <c r="D17" s="22">
        <v>124</v>
      </c>
      <c r="E17" s="23">
        <f>0.16*1.1</f>
        <v>0.17600000000000002</v>
      </c>
      <c r="F17" s="24">
        <f>G17+H17+I17</f>
        <v>25900.056</v>
      </c>
      <c r="G17" s="25">
        <v>18291</v>
      </c>
      <c r="H17" s="26">
        <f t="shared" si="8"/>
        <v>4389.84</v>
      </c>
      <c r="I17" s="26">
        <f t="shared" si="9"/>
        <v>3219.2160000000003</v>
      </c>
      <c r="J17" s="28">
        <v>1598</v>
      </c>
      <c r="K17" s="25">
        <f t="shared" si="10"/>
        <v>22680.84</v>
      </c>
      <c r="L17" s="25">
        <f t="shared" si="11"/>
        <v>22680.84</v>
      </c>
    </row>
    <row r="18" spans="1:12" s="7" customFormat="1" ht="39.950000000000003" customHeight="1">
      <c r="A18" s="20" t="str">
        <f>Εκδόσεις!H3&amp;" "&amp;Εκδόσεις!B7&amp;" "&amp;Εκδόσεις!C7&amp;" "&amp;Εκδόσεις!D7</f>
        <v>X-Clusive 1.4lt Turbo, 152 hp Start &amp; Stop AT6 / AWD</v>
      </c>
      <c r="B18" s="21" t="s">
        <v>58</v>
      </c>
      <c r="C18" s="22" t="str">
        <f>Εκδόσεις!A4</f>
        <v>Βενζίνη</v>
      </c>
      <c r="D18" s="22">
        <v>150</v>
      </c>
      <c r="E18" s="23">
        <f>0.16*1.2</f>
        <v>0.192</v>
      </c>
      <c r="F18" s="24">
        <f>G18+H18+I18+1</f>
        <v>28099.703999999998</v>
      </c>
      <c r="G18" s="25">
        <f>19622</f>
        <v>19622</v>
      </c>
      <c r="H18" s="26">
        <f>G18*$H$2</f>
        <v>4709.28</v>
      </c>
      <c r="I18" s="26">
        <f>G18*E18</f>
        <v>3767.424</v>
      </c>
      <c r="J18" s="28">
        <v>1399</v>
      </c>
      <c r="K18" s="25">
        <f t="shared" si="2"/>
        <v>24331.279999999999</v>
      </c>
      <c r="L18" s="25">
        <f t="shared" si="3"/>
        <v>24331.279999999999</v>
      </c>
    </row>
    <row r="19" spans="1:12" s="7" customFormat="1" ht="39.950000000000003" customHeight="1">
      <c r="A19" s="20" t="str">
        <f>Εκδόσεις!H3&amp;" "&amp;Εκδόσεις!B10&amp;" "&amp;Εκδόσεις!C10&amp;" "&amp;Εκδόσεις!D10</f>
        <v>X-Clusive 1.6lt CDTI, 136hp Start &amp; Stop MT6 / FWD</v>
      </c>
      <c r="B19" s="21" t="s">
        <v>183</v>
      </c>
      <c r="C19" s="22" t="str">
        <f>Εκδόσεις!$A$9</f>
        <v>Πετρέλαιο</v>
      </c>
      <c r="D19" s="22">
        <v>114</v>
      </c>
      <c r="E19" s="23">
        <f>0.16*1</f>
        <v>0.16</v>
      </c>
      <c r="F19" s="24">
        <f t="shared" ref="F19" si="12">G19+H19+I19+1</f>
        <v>27400.400000000001</v>
      </c>
      <c r="G19" s="25">
        <v>19571</v>
      </c>
      <c r="H19" s="26">
        <f>G19*$H$2</f>
        <v>4697.04</v>
      </c>
      <c r="I19" s="26">
        <f t="shared" ref="I19:I20" si="13">G19*E19</f>
        <v>3131.36</v>
      </c>
      <c r="J19" s="28">
        <v>1598</v>
      </c>
      <c r="K19" s="25">
        <f t="shared" si="2"/>
        <v>24268.04</v>
      </c>
      <c r="L19" s="25">
        <f t="shared" si="3"/>
        <v>24268.04</v>
      </c>
    </row>
    <row r="20" spans="1:12" s="7" customFormat="1" ht="39.950000000000003" customHeight="1">
      <c r="A20" s="20" t="str">
        <f>Εκδόσεις!H3&amp;" "&amp;Εκδόσεις!B10&amp;" "&amp;Εκδόσεις!D11</f>
        <v>X-Clusive 1.6lt CDTI, 136hp AT6 / FWD</v>
      </c>
      <c r="B20" s="21" t="s">
        <v>184</v>
      </c>
      <c r="C20" s="22" t="str">
        <f>Εκδόσεις!$A$9</f>
        <v>Πετρέλαιο</v>
      </c>
      <c r="D20" s="22">
        <v>132</v>
      </c>
      <c r="E20" s="23">
        <f>0.24*1.1</f>
        <v>0.26400000000000001</v>
      </c>
      <c r="F20" s="24">
        <f>G20+H20+I20</f>
        <v>30200.32</v>
      </c>
      <c r="G20" s="25">
        <v>20080</v>
      </c>
      <c r="H20" s="26">
        <f>G20*$H$2</f>
        <v>4819.2</v>
      </c>
      <c r="I20" s="26">
        <f t="shared" si="13"/>
        <v>5301.12</v>
      </c>
      <c r="J20" s="28">
        <v>1598</v>
      </c>
      <c r="K20" s="25">
        <f t="shared" si="2"/>
        <v>24899.200000000001</v>
      </c>
      <c r="L20" s="25">
        <f t="shared" si="3"/>
        <v>24899.200000000001</v>
      </c>
    </row>
    <row r="21" spans="1:12" s="7" customFormat="1" ht="39.950000000000003" customHeight="1">
      <c r="A21" s="20" t="str">
        <f>Εκδόσεις!H3&amp;" "&amp;Εκδόσεις!B10&amp;" "&amp;Εκδόσεις!C12&amp;" "&amp;Εκδόσεις!D12</f>
        <v>X-Clusive 1.6lt CDTI, 136hp Start &amp; Stop MT6 / AWD</v>
      </c>
      <c r="B21" s="21" t="s">
        <v>59</v>
      </c>
      <c r="C21" s="22" t="str">
        <f>Εκδόσεις!$A$9</f>
        <v>Πετρέλαιο</v>
      </c>
      <c r="D21" s="22">
        <v>124</v>
      </c>
      <c r="E21" s="23">
        <f>0.24*1.1</f>
        <v>0.26400000000000001</v>
      </c>
      <c r="F21" s="24">
        <f>G21+H21+I21</f>
        <v>30699.648000000001</v>
      </c>
      <c r="G21" s="25">
        <v>20412</v>
      </c>
      <c r="H21" s="26">
        <f>G21*$H$2</f>
        <v>4898.88</v>
      </c>
      <c r="I21" s="26">
        <f>G21*E21</f>
        <v>5388.768</v>
      </c>
      <c r="J21" s="28">
        <v>1598</v>
      </c>
      <c r="K21" s="25">
        <f t="shared" si="2"/>
        <v>25310.880000000001</v>
      </c>
      <c r="L21" s="25">
        <f t="shared" si="3"/>
        <v>25310.880000000001</v>
      </c>
    </row>
    <row r="22" spans="1:12" s="7" customFormat="1" ht="15">
      <c r="A22" s="11"/>
      <c r="B22" s="11"/>
      <c r="C22" s="11"/>
      <c r="D22" s="11"/>
      <c r="E22" s="11"/>
      <c r="F22" s="11"/>
      <c r="G22" s="11"/>
      <c r="H22" s="11"/>
      <c r="I22" s="11"/>
      <c r="J22" s="11"/>
      <c r="K22" s="11">
        <f t="shared" si="2"/>
        <v>0</v>
      </c>
      <c r="L22" s="11">
        <f t="shared" si="3"/>
        <v>0</v>
      </c>
    </row>
    <row r="23" spans="1:12" s="7" customFormat="1" ht="290.25" customHeight="1">
      <c r="A23" s="169" t="s">
        <v>218</v>
      </c>
      <c r="B23" s="170"/>
      <c r="C23" s="170"/>
      <c r="D23" s="170"/>
      <c r="E23" s="170"/>
      <c r="F23" s="170"/>
      <c r="G23" s="170"/>
      <c r="H23" s="170"/>
      <c r="I23" s="170"/>
      <c r="J23" s="170"/>
      <c r="K23" s="170"/>
      <c r="L23" s="170"/>
    </row>
  </sheetData>
  <mergeCells count="11">
    <mergeCell ref="A23:L23"/>
    <mergeCell ref="I3:I4"/>
    <mergeCell ref="J3:L3"/>
    <mergeCell ref="A3:A4"/>
    <mergeCell ref="B3:B4"/>
    <mergeCell ref="C3:C4"/>
    <mergeCell ref="D3:D4"/>
    <mergeCell ref="E3:E4"/>
    <mergeCell ref="F3:F4"/>
    <mergeCell ref="G3:G4"/>
    <mergeCell ref="H3:H4"/>
  </mergeCells>
  <printOptions horizontalCentered="1"/>
  <pageMargins left="0.19685039370078741" right="0.15748031496062992" top="0.27559055118110237" bottom="0.15748031496062992" header="0.43307086614173229" footer="0.19685039370078741"/>
  <pageSetup paperSize="9" scale="43"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J34"/>
  <sheetViews>
    <sheetView zoomScale="80" zoomScaleNormal="80" workbookViewId="0">
      <selection activeCell="A2" sqref="A2"/>
    </sheetView>
  </sheetViews>
  <sheetFormatPr defaultColWidth="0" defaultRowHeight="12.75" zeroHeight="1"/>
  <cols>
    <col min="1" max="1" width="76.125" style="1" customWidth="1"/>
    <col min="2" max="2" width="13.375" style="1" customWidth="1"/>
    <col min="3" max="3" width="31.625" style="1" customWidth="1"/>
    <col min="4" max="4" width="28" style="1" customWidth="1"/>
    <col min="5" max="5" width="14.5" style="1" hidden="1" customWidth="1"/>
    <col min="6" max="6" width="11.125" style="1" hidden="1" customWidth="1"/>
    <col min="7" max="10" width="0" style="1" hidden="1" customWidth="1"/>
    <col min="11" max="16384" width="9" style="1" hidden="1"/>
  </cols>
  <sheetData>
    <row r="1" spans="1:4"/>
    <row r="2" spans="1:4" s="93" customFormat="1" ht="34.5" customHeight="1">
      <c r="A2" s="97" t="s">
        <v>188</v>
      </c>
      <c r="B2" s="98"/>
      <c r="C2" s="99"/>
      <c r="D2" s="100"/>
    </row>
    <row r="3" spans="1:4" ht="15">
      <c r="A3" s="94"/>
      <c r="B3" s="95"/>
      <c r="C3" s="96"/>
      <c r="D3" s="10"/>
    </row>
    <row r="4" spans="1:4" ht="54">
      <c r="A4" s="101" t="s">
        <v>6</v>
      </c>
      <c r="B4" s="102" t="s">
        <v>12</v>
      </c>
      <c r="C4" s="103" t="s">
        <v>38</v>
      </c>
      <c r="D4" s="104" t="s">
        <v>213</v>
      </c>
    </row>
    <row r="5" spans="1:4" ht="15.95" customHeight="1">
      <c r="A5" s="109" t="s">
        <v>164</v>
      </c>
      <c r="B5" s="110" t="str">
        <f>Εξοπλισμός!B9</f>
        <v>TAJQ / ΤΑR5</v>
      </c>
      <c r="C5" s="111">
        <v>1250</v>
      </c>
      <c r="D5" s="111">
        <f>C5/1.32</f>
        <v>946.96969696969688</v>
      </c>
    </row>
    <row r="6" spans="1:4" ht="15.95" customHeight="1">
      <c r="A6" s="105" t="str">
        <f>Εξοπλισμός!A21</f>
        <v>Ζάντες &amp; Ελαστικά</v>
      </c>
      <c r="B6" s="106"/>
      <c r="C6" s="107"/>
      <c r="D6" s="108"/>
    </row>
    <row r="7" spans="1:4" ht="15.95" customHeight="1">
      <c r="A7" s="109" t="s">
        <v>146</v>
      </c>
      <c r="B7" s="110" t="str">
        <f>Εξοπλισμός!B23</f>
        <v>RI6</v>
      </c>
      <c r="C7" s="111">
        <v>520</v>
      </c>
      <c r="D7" s="111">
        <f>C7/1.32</f>
        <v>393.93939393939394</v>
      </c>
    </row>
    <row r="8" spans="1:4" ht="15.95" customHeight="1">
      <c r="A8" s="109" t="s">
        <v>148</v>
      </c>
      <c r="B8" s="110" t="str">
        <f>Εξοπλισμός!B26</f>
        <v>RRU</v>
      </c>
      <c r="C8" s="111">
        <v>250</v>
      </c>
      <c r="D8" s="111">
        <f>C8/1.32</f>
        <v>189.39393939393938</v>
      </c>
    </row>
    <row r="9" spans="1:4" ht="15.95" customHeight="1">
      <c r="A9" s="105" t="str">
        <f>Εξοπλισμός!A37</f>
        <v>Χρώματα Αμαξώματος</v>
      </c>
      <c r="B9" s="106"/>
      <c r="C9" s="107"/>
      <c r="D9" s="108"/>
    </row>
    <row r="10" spans="1:4" ht="15.95" customHeight="1">
      <c r="A10" s="109" t="str">
        <f>Εξοπλισμός!A39</f>
        <v>Summit White &amp; Absolute Red</v>
      </c>
      <c r="B10" s="110" t="str">
        <f>Εξοπλισμός!B39</f>
        <v>GAZ/GG2</v>
      </c>
      <c r="C10" s="111">
        <v>170</v>
      </c>
      <c r="D10" s="111">
        <f>C10/1.32</f>
        <v>128.78787878787878</v>
      </c>
    </row>
    <row r="11" spans="1:4" ht="15.95" customHeight="1">
      <c r="A11" s="109" t="s">
        <v>160</v>
      </c>
      <c r="B11" s="110" t="str">
        <f>Εξοπλισμός!B40</f>
        <v>9M2</v>
      </c>
      <c r="C11" s="111">
        <v>500</v>
      </c>
      <c r="D11" s="111">
        <v>375</v>
      </c>
    </row>
    <row r="12" spans="1:4" ht="15.95" customHeight="1">
      <c r="A12" s="109" t="str">
        <f>Εξοπλισμός!A41</f>
        <v>Boutique χρώματα (GL5, GP5, GCS, GQM) (GCS &amp; GQM όχι με X-Plore Black Pack)</v>
      </c>
      <c r="B12" s="110" t="str">
        <f>Εξοπλισμός!B41</f>
        <v>BTQ</v>
      </c>
      <c r="C12" s="111">
        <v>650</v>
      </c>
      <c r="D12" s="111">
        <f t="shared" ref="D12" si="0">C12/1.32</f>
        <v>492.42424242424238</v>
      </c>
    </row>
    <row r="13" spans="1:4" ht="15.95" customHeight="1">
      <c r="A13" s="105" t="str">
        <f>Εξοπλισμός!A42</f>
        <v>Ασφάλεια</v>
      </c>
      <c r="B13" s="106"/>
      <c r="C13" s="107"/>
      <c r="D13" s="108"/>
    </row>
    <row r="14" spans="1:4" ht="15.95" customHeight="1">
      <c r="A14" s="109" t="s">
        <v>161</v>
      </c>
      <c r="B14" s="110" t="str">
        <f>Εξοπλισμός!B44</f>
        <v>ATH</v>
      </c>
      <c r="C14" s="111">
        <v>400</v>
      </c>
      <c r="D14" s="111">
        <f>C14/1.32</f>
        <v>303.030303030303</v>
      </c>
    </row>
    <row r="15" spans="1:4" ht="15.95" customHeight="1">
      <c r="A15" s="109" t="s">
        <v>162</v>
      </c>
      <c r="B15" s="110" t="str">
        <f>Εξοπλισμός!B45</f>
        <v>UVC</v>
      </c>
      <c r="C15" s="111">
        <v>320</v>
      </c>
      <c r="D15" s="111">
        <f>C15/1.32</f>
        <v>242.42424242424241</v>
      </c>
    </row>
    <row r="16" spans="1:4" ht="15.95" customHeight="1">
      <c r="A16" s="109" t="s">
        <v>165</v>
      </c>
      <c r="B16" s="110" t="str">
        <f>Εξοπλισμός!B52</f>
        <v>OBJ</v>
      </c>
      <c r="C16" s="111">
        <v>1350</v>
      </c>
      <c r="D16" s="111">
        <f>C16/1.32</f>
        <v>1022.7272727272726</v>
      </c>
    </row>
    <row r="17" spans="1:10" ht="15.95" customHeight="1">
      <c r="A17" s="109" t="s">
        <v>166</v>
      </c>
      <c r="B17" s="110" t="str">
        <f>Εξοπλισμός!B54</f>
        <v>OGD</v>
      </c>
      <c r="C17" s="111">
        <v>420</v>
      </c>
      <c r="D17" s="111">
        <f>C17/1.32</f>
        <v>318.18181818181819</v>
      </c>
    </row>
    <row r="18" spans="1:10" ht="15.95" customHeight="1">
      <c r="A18" s="116" t="str">
        <f>Εξοπλισμός!A28</f>
        <v>Συστήματα Ενημέρωσης/Ψυχαγωγίας (2)</v>
      </c>
      <c r="B18" s="117"/>
      <c r="C18" s="118"/>
      <c r="D18" s="118"/>
    </row>
    <row r="19" spans="1:10" ht="15.95" customHeight="1">
      <c r="A19" s="109" t="s">
        <v>44</v>
      </c>
      <c r="B19" s="110" t="str">
        <f>Εξοπλισμός!B31</f>
        <v>IO6</v>
      </c>
      <c r="C19" s="111">
        <v>800</v>
      </c>
      <c r="D19" s="111">
        <f>C19/1.32</f>
        <v>606.06060606060601</v>
      </c>
    </row>
    <row r="20" spans="1:10" ht="15.95" customHeight="1">
      <c r="A20" s="109" t="s">
        <v>159</v>
      </c>
      <c r="B20" s="110" t="str">
        <f>Εξοπλισμός!B34</f>
        <v>UDD</v>
      </c>
      <c r="C20" s="111">
        <v>120</v>
      </c>
      <c r="D20" s="111">
        <f>C20/1.32</f>
        <v>90.909090909090907</v>
      </c>
    </row>
    <row r="21" spans="1:10" ht="15.95" customHeight="1">
      <c r="A21" s="105" t="str">
        <f>Εξοπλισμός!A73</f>
        <v>Άνεση</v>
      </c>
      <c r="B21" s="106"/>
      <c r="C21" s="107"/>
      <c r="D21" s="108"/>
    </row>
    <row r="22" spans="1:10" ht="15.95" customHeight="1">
      <c r="A22" s="112" t="s">
        <v>168</v>
      </c>
      <c r="B22" s="110" t="str">
        <f>Εξοπλισμός!B75</f>
        <v>AUS</v>
      </c>
      <c r="C22" s="111">
        <v>320</v>
      </c>
      <c r="D22" s="111">
        <f>C22/1.32</f>
        <v>242.42424242424241</v>
      </c>
    </row>
    <row r="23" spans="1:10" ht="15.95" customHeight="1">
      <c r="A23" s="112" t="s">
        <v>167</v>
      </c>
      <c r="B23" s="110" t="str">
        <f>Εξοπλισμός!B76</f>
        <v>AE4</v>
      </c>
      <c r="C23" s="111">
        <v>420</v>
      </c>
      <c r="D23" s="111">
        <f>C23/1.32</f>
        <v>318.18181818181819</v>
      </c>
    </row>
    <row r="24" spans="1:10" ht="15.95" customHeight="1">
      <c r="A24" s="109" t="s">
        <v>117</v>
      </c>
      <c r="B24" s="110" t="str">
        <f>Εξοπλισμός!B83</f>
        <v>CF5</v>
      </c>
      <c r="C24" s="111">
        <v>600</v>
      </c>
      <c r="D24" s="111">
        <f>C24/1.32</f>
        <v>454.5454545454545</v>
      </c>
    </row>
    <row r="25" spans="1:10" ht="15.95" customHeight="1">
      <c r="A25" s="105" t="str">
        <f>Εξοπλισμός!A85</f>
        <v>Λειτουργικότητα</v>
      </c>
      <c r="B25" s="106"/>
      <c r="C25" s="107"/>
      <c r="D25" s="108"/>
    </row>
    <row r="26" spans="1:10" ht="15.95" customHeight="1">
      <c r="A26" s="109" t="s">
        <v>163</v>
      </c>
      <c r="B26" s="110" t="str">
        <f>Εξοπλισμός!B93</f>
        <v>D7D</v>
      </c>
      <c r="C26" s="111">
        <v>960</v>
      </c>
      <c r="D26" s="111">
        <f>C26/1.32</f>
        <v>727.27272727272725</v>
      </c>
    </row>
    <row r="27" spans="1:10" ht="15.95" customHeight="1">
      <c r="A27" s="113" t="str">
        <f>Εξοπλισμός!A94</f>
        <v>Πακέτα</v>
      </c>
      <c r="B27" s="114"/>
      <c r="C27" s="115"/>
      <c r="D27" s="115"/>
    </row>
    <row r="28" spans="1:10" ht="15.95" customHeight="1">
      <c r="A28" s="109" t="s">
        <v>176</v>
      </c>
      <c r="B28" s="110" t="str">
        <f>Εξοπλισμός!B95</f>
        <v>LPEO</v>
      </c>
      <c r="C28" s="111">
        <v>1600</v>
      </c>
      <c r="D28" s="111">
        <f>C28/1.32</f>
        <v>1212.121212121212</v>
      </c>
    </row>
    <row r="29" spans="1:10">
      <c r="C29" s="91"/>
      <c r="D29" s="91"/>
    </row>
    <row r="30" spans="1:10" ht="216.75" customHeight="1">
      <c r="A30" s="175" t="s">
        <v>46</v>
      </c>
      <c r="B30" s="131"/>
      <c r="C30" s="131"/>
      <c r="D30" s="131"/>
      <c r="E30" s="92"/>
      <c r="F30" s="92"/>
      <c r="G30" s="92"/>
      <c r="H30" s="92"/>
      <c r="I30" s="92"/>
      <c r="J30" s="92"/>
    </row>
    <row r="31" spans="1:10"/>
    <row r="32" spans="1:10"/>
    <row r="33"/>
    <row r="34"/>
  </sheetData>
  <mergeCells count="1">
    <mergeCell ref="A30:D30"/>
  </mergeCells>
  <printOptions verticalCentered="1"/>
  <pageMargins left="0" right="0" top="0" bottom="0"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5</vt:i4>
      </vt:variant>
    </vt:vector>
  </HeadingPairs>
  <TitlesOfParts>
    <vt:vector size="9" baseType="lpstr">
      <vt:lpstr>Εκδόσεις</vt:lpstr>
      <vt:lpstr>Εξοπλισμός</vt:lpstr>
      <vt:lpstr>Ανάλυση Τιμών Μοντέλων</vt:lpstr>
      <vt:lpstr>Ανάλυση Τιμών Προαιρ. εξοπλ.</vt:lpstr>
      <vt:lpstr>'Ανάλυση Τιμών Μοντέλων'!Print_Area</vt:lpstr>
      <vt:lpstr>'Ανάλυση Τιμών Προαιρ. εξοπλ.'!Print_Area</vt:lpstr>
      <vt:lpstr>Εκδόσεις!Print_Area</vt:lpstr>
      <vt:lpstr>Εξοπλισμός!Print_Area</vt:lpstr>
      <vt:lpstr>Εξοπλισμός!Print_Titles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user</cp:lastModifiedBy>
  <cp:lastPrinted>2017-09-01T16:23:08Z</cp:lastPrinted>
  <dcterms:created xsi:type="dcterms:W3CDTF">2005-06-09T13:23:39Z</dcterms:created>
  <dcterms:modified xsi:type="dcterms:W3CDTF">2017-09-11T10:37:13Z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45&quot;/&gt;&lt;partner val=&quot;530&quot;/&gt;&lt;CXlWorkbook id=&quot;1&quot;&gt;&lt;m_cxllink/&gt;&lt;/CXlWorkbook&gt;&lt;/root&gt;">
    <vt:lpwstr/>
  </property>
  <property fmtid="{D5CDD505-2E9C-101B-9397-08002B2CF9AE}" pid="3" name="_NewReviewCycle">
    <vt:lpwstr/>
  </property>
</Properties>
</file>