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ate1904="1" codeName="ThisWorkbook"/>
  <bookViews>
    <workbookView xWindow="-15" yWindow="585" windowWidth="8655" windowHeight="9105" tabRatio="783"/>
  </bookViews>
  <sheets>
    <sheet name="Εκδόσεις" sheetId="1" r:id="rId1"/>
    <sheet name="Ανάλυση Τιμών Μοντέλων" sheetId="46" r:id="rId2"/>
  </sheets>
  <definedNames>
    <definedName name="___INDEX_SHEET___ASAP_Utilities">#REF!</definedName>
    <definedName name="_xlnm.Print_Area" localSheetId="1">'Ανάλυση Τιμών Μοντέλων'!$A$1:$L$17</definedName>
    <definedName name="_xlnm.Print_Area" localSheetId="0">Εκδόσεις!$A$1:$F$13</definedName>
  </definedNames>
  <calcPr calcId="124519"/>
  <fileRecoveryPr autoRecover="0"/>
</workbook>
</file>

<file path=xl/calcChain.xml><?xml version="1.0" encoding="utf-8"?>
<calcChain xmlns="http://schemas.openxmlformats.org/spreadsheetml/2006/main">
  <c r="F10" i="1"/>
  <c r="F9"/>
  <c r="E6"/>
  <c r="I6" i="46"/>
  <c r="I11"/>
  <c r="I10"/>
  <c r="I9"/>
  <c r="I7"/>
  <c r="I15"/>
  <c r="E14"/>
  <c r="E9"/>
  <c r="E8"/>
  <c r="E7"/>
  <c r="E6"/>
  <c r="E5"/>
  <c r="C14"/>
  <c r="C13"/>
  <c r="A14"/>
  <c r="A13"/>
  <c r="L13"/>
  <c r="K13"/>
  <c r="I13"/>
  <c r="H13"/>
  <c r="F13" s="1"/>
  <c r="E13"/>
  <c r="I14"/>
  <c r="H14"/>
  <c r="K14"/>
  <c r="L14"/>
  <c r="A15"/>
  <c r="C9"/>
  <c r="A9"/>
  <c r="L9"/>
  <c r="K9"/>
  <c r="H9"/>
  <c r="C5"/>
  <c r="A5"/>
  <c r="L5"/>
  <c r="K5"/>
  <c r="H5"/>
  <c r="I5"/>
  <c r="F9" l="1"/>
  <c r="F14"/>
  <c r="F5"/>
  <c r="D4" i="1" s="1"/>
  <c r="A11" i="46" l="1"/>
  <c r="A10"/>
  <c r="E11" l="1"/>
  <c r="C15"/>
  <c r="C11"/>
  <c r="C10"/>
  <c r="C6"/>
  <c r="C12"/>
  <c r="A12"/>
  <c r="A6"/>
  <c r="K7" l="1"/>
  <c r="K8"/>
  <c r="K10"/>
  <c r="K11"/>
  <c r="K12"/>
  <c r="K15"/>
  <c r="K6"/>
  <c r="L7" l="1"/>
  <c r="L8"/>
  <c r="L10"/>
  <c r="L11"/>
  <c r="L12"/>
  <c r="L15"/>
  <c r="L6"/>
  <c r="E10" l="1"/>
  <c r="E15" l="1"/>
  <c r="E12"/>
  <c r="I12" s="1"/>
  <c r="I8"/>
  <c r="H6"/>
  <c r="H7"/>
  <c r="H8"/>
  <c r="H10"/>
  <c r="F10" s="1"/>
  <c r="H11"/>
  <c r="H12"/>
  <c r="H15"/>
  <c r="F15" s="1"/>
  <c r="C8"/>
  <c r="C7"/>
  <c r="A7"/>
  <c r="A8"/>
  <c r="F8" l="1"/>
  <c r="F7"/>
  <c r="F12"/>
  <c r="F6" i="1" s="1"/>
  <c r="F6" i="46"/>
  <c r="D8" i="1" s="1"/>
  <c r="F11"/>
  <c r="E5"/>
  <c r="E9"/>
  <c r="E4"/>
  <c r="F11" i="46"/>
  <c r="E10" i="1" s="1"/>
</calcChain>
</file>

<file path=xl/sharedStrings.xml><?xml version="1.0" encoding="utf-8"?>
<sst xmlns="http://schemas.openxmlformats.org/spreadsheetml/2006/main" count="58" uniqueCount="46">
  <si>
    <t>-</t>
  </si>
  <si>
    <t>Κωδικός</t>
  </si>
  <si>
    <t>Καύσιμο</t>
  </si>
  <si>
    <t>Κιβώτιο</t>
  </si>
  <si>
    <t>Dynamic</t>
  </si>
  <si>
    <t>MT6</t>
  </si>
  <si>
    <t>MT5</t>
  </si>
  <si>
    <t>AT6</t>
  </si>
  <si>
    <t>Τέλος ταξινόμησης</t>
  </si>
  <si>
    <t>Κινητήρας</t>
  </si>
  <si>
    <t>1.0lt Turbo ecoFLEX® S/S, 105hp</t>
  </si>
  <si>
    <t>Βενζίνη</t>
  </si>
  <si>
    <r>
      <t>1.6lt CDTI S/S, 110hp</t>
    </r>
    <r>
      <rPr>
        <sz val="13"/>
        <rFont val="Opel Sans Condensed"/>
        <family val="2"/>
        <charset val="161"/>
      </rPr>
      <t/>
    </r>
  </si>
  <si>
    <r>
      <t>1.6lt CDTI S/S, 136hp</t>
    </r>
    <r>
      <rPr>
        <sz val="13"/>
        <rFont val="Opel Sans Condensed"/>
        <family val="2"/>
        <charset val="161"/>
      </rPr>
      <t/>
    </r>
  </si>
  <si>
    <t>1.6lt CDTI BiTurbo S/S, 160hp</t>
  </si>
  <si>
    <t xml:space="preserve">     Μοντέλο - Περιγραφή</t>
  </si>
  <si>
    <t>Πετρέλαιο</t>
  </si>
  <si>
    <t>Εκπομπές Ρύπων
(CO2 Μικτού Κύκλου g/km)</t>
  </si>
  <si>
    <t>Συντελεστής 
Τέλους 
Ταξινόμησης</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</si>
  <si>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</si>
  <si>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t>ΦΠΑ</t>
  </si>
  <si>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</si>
  <si>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Ειδικές Κατηγορίες</t>
  </si>
  <si>
    <t>Κυβισμός (κ.ε.)</t>
  </si>
  <si>
    <t>Πολύτεκνοι</t>
  </si>
  <si>
    <t>Ανάπηροι</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</si>
  <si>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</si>
  <si>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</si>
  <si>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</si>
  <si>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t>Selection</t>
  </si>
  <si>
    <t>Innovation</t>
  </si>
  <si>
    <t>Easy 5T</t>
  </si>
  <si>
    <t>1.4lt Turbo S/S, 150hp</t>
  </si>
  <si>
    <t>0BE35 GFJ1</t>
  </si>
  <si>
    <t>0BE35 ITI1</t>
  </si>
  <si>
    <t>0BD35 CAG1</t>
  </si>
  <si>
    <t>0BD35 CAG2</t>
  </si>
  <si>
    <t>0BD35 CAB2</t>
  </si>
  <si>
    <t>0BD35 IUI2</t>
  </si>
  <si>
    <t>0BD35 IFF2</t>
  </si>
  <si>
    <t>0BE35 IUI1</t>
  </si>
  <si>
    <t>0BE35 IFF1</t>
  </si>
  <si>
    <t>0BD35 ISI1</t>
  </si>
  <si>
    <t>Εκδόσεις/Κινητήρες Opel Astra Sports Tourer</t>
  </si>
  <si>
    <t>Ανάλυση τιμών Opel Astra Sports Tourer</t>
  </si>
  <si>
    <t>0BD35 GFJ2</t>
  </si>
</sst>
</file>

<file path=xl/styles.xml><?xml version="1.0" encoding="utf-8"?>
<styleSheet xmlns="http://schemas.openxmlformats.org/spreadsheetml/2006/main">
  <numFmts count="8">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70" formatCode="&quot;R$&quot;\ #,##0_);[Red]\(&quot;R$&quot;\ #,##0\)"/>
    <numFmt numFmtId="171" formatCode="&quot;R$&quot;\ #,##0.00_);[Red]\(&quot;R$&quot;\ #,##0.00\)"/>
    <numFmt numFmtId="172" formatCode="#,##0\ [$€-408]"/>
  </numFmts>
  <fonts count="46">
    <font>
      <sz val="10"/>
      <name val="Verdana"/>
    </font>
    <font>
      <sz val="11"/>
      <color theme="1"/>
      <name val="Calibri"/>
      <family val="2"/>
      <charset val="161"/>
      <scheme val="minor"/>
    </font>
    <font>
      <sz val="11"/>
      <color theme="1"/>
      <name val="Calibri"/>
      <family val="2"/>
      <charset val="161"/>
      <scheme val="minor"/>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b/>
      <sz val="20"/>
      <color theme="1"/>
      <name val="Opel Sans Condensed"/>
      <family val="2"/>
      <charset val="161"/>
    </font>
    <font>
      <b/>
      <sz val="25"/>
      <color theme="1"/>
      <name val="Opel Sans Condensed"/>
      <family val="2"/>
    </font>
    <font>
      <sz val="13"/>
      <name val="Opel Sans Condensed"/>
      <family val="2"/>
      <charset val="161"/>
    </font>
    <font>
      <b/>
      <sz val="15"/>
      <color theme="1"/>
      <name val="Opel Sans Condensed"/>
      <family val="2"/>
      <charset val="161"/>
    </font>
    <font>
      <b/>
      <sz val="13"/>
      <color theme="1"/>
      <name val="Opel Sans Condensed"/>
      <family val="2"/>
      <charset val="161"/>
    </font>
    <font>
      <sz val="17"/>
      <name val="Opel Sans Condensed"/>
      <family val="2"/>
      <charset val="161"/>
    </font>
    <font>
      <sz val="13"/>
      <color theme="1"/>
      <name val="Opel Sans Condensed"/>
      <family val="2"/>
      <charset val="161"/>
    </font>
    <font>
      <sz val="25"/>
      <color indexed="12"/>
      <name val="Opel Sans Condensed"/>
      <family val="2"/>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b/>
      <sz val="12"/>
      <name val="Opel Sans Condensed"/>
      <family val="2"/>
    </font>
    <font>
      <b/>
      <sz val="16"/>
      <color theme="1"/>
      <name val="Opel Sans Condensed"/>
      <family val="2"/>
      <charset val="161"/>
    </font>
    <font>
      <sz val="12"/>
      <name val="Opel Sans Condensed"/>
      <family val="2"/>
    </font>
    <font>
      <sz val="12"/>
      <color theme="1"/>
      <name val="Opel Sans Condensed"/>
      <family val="2"/>
      <charset val="161"/>
    </font>
    <font>
      <b/>
      <sz val="12"/>
      <name val="Opel Sans Condensed"/>
      <family val="2"/>
      <charset val="161"/>
    </font>
    <font>
      <b/>
      <sz val="12"/>
      <color theme="1"/>
      <name val="Opel Sans Condensed"/>
      <family val="2"/>
      <charset val="161"/>
    </font>
    <font>
      <sz val="12"/>
      <color theme="1"/>
      <name val="Opel Sans Condensed"/>
      <family val="2"/>
    </font>
    <font>
      <b/>
      <sz val="12"/>
      <color theme="1"/>
      <name val="Opel Sans Condensed"/>
      <family val="2"/>
    </font>
    <font>
      <b/>
      <sz val="14"/>
      <name val="Opel Sans Condensed"/>
      <family val="2"/>
    </font>
    <font>
      <sz val="12"/>
      <color indexed="12"/>
      <name val="Opel Sans Condensed"/>
      <family val="2"/>
    </font>
    <font>
      <sz val="12"/>
      <color theme="2" tint="-0.499984740745262"/>
      <name val="Opel Sans Condensed"/>
      <family val="2"/>
    </font>
    <font>
      <b/>
      <sz val="14"/>
      <color rgb="FFFF0000"/>
      <name val="Opel Sans Condensed"/>
      <family val="2"/>
      <charset val="161"/>
    </font>
    <font>
      <b/>
      <sz val="14"/>
      <color rgb="FF0070C0"/>
      <name val="Opel Sans Condensed"/>
      <family val="2"/>
    </font>
    <font>
      <sz val="10"/>
      <color rgb="FF0070C0"/>
      <name val="Opel Sans Condensed"/>
      <family val="2"/>
    </font>
    <font>
      <sz val="10"/>
      <color theme="1"/>
      <name val="Opel Sans Condensed"/>
      <family val="2"/>
      <charset val="161"/>
    </font>
    <font>
      <u/>
      <sz val="10"/>
      <color theme="1"/>
      <name val="Opel Sans Condensed"/>
      <family val="2"/>
      <charset val="161"/>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22">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9"/>
      </left>
      <right/>
      <top style="thin">
        <color indexed="9"/>
      </top>
      <bottom/>
      <diagonal/>
    </border>
    <border>
      <left style="thin">
        <color theme="0"/>
      </left>
      <right style="thin">
        <color theme="0"/>
      </right>
      <top style="thin">
        <color indexed="9"/>
      </top>
      <bottom/>
      <diagonal/>
    </border>
    <border>
      <left/>
      <right/>
      <top style="thin">
        <color indexed="9"/>
      </top>
      <bottom style="thin">
        <color theme="0"/>
      </bottom>
      <diagonal/>
    </border>
    <border>
      <left style="thin">
        <color theme="1" tint="0.499984740745262"/>
      </left>
      <right/>
      <top/>
      <bottom/>
      <diagonal/>
    </border>
    <border>
      <left/>
      <right style="thin">
        <color indexed="9"/>
      </right>
      <top/>
      <bottom style="thin">
        <color indexed="9"/>
      </bottom>
      <diagonal/>
    </border>
    <border>
      <left/>
      <right/>
      <top style="thin">
        <color indexed="9"/>
      </top>
      <bottom/>
      <diagonal/>
    </border>
  </borders>
  <cellStyleXfs count="25">
    <xf numFmtId="0" fontId="0" fillId="0" borderId="0"/>
    <xf numFmtId="0" fontId="9" fillId="0" borderId="1"/>
    <xf numFmtId="166" fontId="11" fillId="0" borderId="0" applyFont="0" applyFill="0" applyBorder="0" applyAlignment="0" applyProtection="0"/>
    <xf numFmtId="167" fontId="1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8" fillId="0" borderId="0"/>
    <xf numFmtId="0" fontId="3" fillId="0" borderId="0"/>
    <xf numFmtId="0" fontId="6" fillId="0" borderId="0"/>
    <xf numFmtId="0" fontId="6" fillId="0" borderId="0"/>
    <xf numFmtId="168" fontId="4" fillId="0" borderId="0" applyFill="0" applyBorder="0">
      <alignment horizontal="center" wrapText="1"/>
    </xf>
    <xf numFmtId="0" fontId="13" fillId="1" borderId="1" applyNumberFormat="0" applyAlignment="0" applyProtection="0"/>
    <xf numFmtId="170" fontId="6" fillId="0" borderId="0" applyFont="0" applyFill="0" applyBorder="0" applyAlignment="0" applyProtection="0"/>
    <xf numFmtId="171" fontId="6" fillId="0" borderId="0" applyFont="0" applyFill="0" applyBorder="0" applyAlignment="0" applyProtection="0"/>
    <xf numFmtId="0" fontId="6" fillId="0" borderId="0"/>
    <xf numFmtId="0" fontId="14" fillId="0" borderId="0"/>
    <xf numFmtId="0" fontId="14" fillId="0" borderId="0"/>
    <xf numFmtId="0" fontId="10" fillId="0" borderId="0"/>
    <xf numFmtId="0" fontId="7" fillId="0" borderId="0"/>
    <xf numFmtId="0" fontId="2" fillId="0" borderId="0"/>
    <xf numFmtId="0" fontId="3" fillId="0" borderId="0"/>
    <xf numFmtId="0" fontId="1" fillId="0" borderId="0"/>
    <xf numFmtId="0" fontId="15" fillId="0" borderId="0"/>
  </cellStyleXfs>
  <cellXfs count="73">
    <xf numFmtId="0" fontId="0" fillId="0" borderId="0" xfId="0"/>
    <xf numFmtId="0" fontId="16" fillId="0" borderId="0" xfId="0" applyFont="1"/>
    <xf numFmtId="0" fontId="16" fillId="3" borderId="0" xfId="0" applyFont="1" applyFill="1"/>
    <xf numFmtId="0" fontId="18" fillId="3" borderId="11" xfId="0" applyFont="1" applyFill="1" applyBorder="1" applyAlignment="1">
      <alignment horizontal="left" vertical="center"/>
    </xf>
    <xf numFmtId="0" fontId="21" fillId="5" borderId="9" xfId="0" applyFont="1" applyFill="1" applyBorder="1" applyAlignment="1">
      <alignment horizontal="center" vertical="center" wrapText="1"/>
    </xf>
    <xf numFmtId="0" fontId="25" fillId="0" borderId="0" xfId="11" applyFont="1" applyAlignment="1">
      <alignment vertical="center"/>
    </xf>
    <xf numFmtId="0" fontId="25" fillId="3" borderId="2" xfId="11" applyFont="1" applyFill="1" applyBorder="1" applyAlignment="1">
      <alignment vertical="center"/>
    </xf>
    <xf numFmtId="0" fontId="27" fillId="3" borderId="2" xfId="11" applyFont="1" applyFill="1" applyBorder="1" applyAlignment="1">
      <alignment vertical="center"/>
    </xf>
    <xf numFmtId="0" fontId="26" fillId="3" borderId="2" xfId="11" applyFont="1" applyFill="1" applyBorder="1" applyAlignment="1">
      <alignment vertical="center"/>
    </xf>
    <xf numFmtId="0" fontId="19" fillId="5" borderId="0" xfId="9" applyFont="1" applyFill="1" applyBorder="1" applyAlignment="1">
      <alignment vertical="center" wrapText="1"/>
    </xf>
    <xf numFmtId="0" fontId="22" fillId="4" borderId="3" xfId="22" applyFont="1" applyFill="1" applyBorder="1" applyAlignment="1">
      <alignment horizontal="center" vertical="center" wrapText="1"/>
    </xf>
    <xf numFmtId="0" fontId="24" fillId="4" borderId="16" xfId="0" applyFont="1" applyFill="1" applyBorder="1" applyAlignment="1">
      <alignment horizontal="center" vertical="center" wrapText="1"/>
    </xf>
    <xf numFmtId="0" fontId="33" fillId="4" borderId="3" xfId="22" applyFont="1" applyFill="1" applyBorder="1" applyAlignment="1">
      <alignment vertical="center" wrapText="1"/>
    </xf>
    <xf numFmtId="172" fontId="35" fillId="4" borderId="3" xfId="12" applyNumberFormat="1" applyFont="1" applyFill="1" applyBorder="1" applyAlignment="1">
      <alignment horizontal="center" vertical="center" wrapText="1"/>
    </xf>
    <xf numFmtId="0" fontId="17" fillId="4" borderId="16" xfId="0" applyFont="1" applyFill="1" applyBorder="1" applyAlignment="1">
      <alignment horizontal="center" vertical="center" wrapText="1"/>
    </xf>
    <xf numFmtId="172" fontId="33" fillId="4" borderId="3" xfId="12" applyNumberFormat="1" applyFont="1" applyFill="1" applyBorder="1" applyAlignment="1">
      <alignment horizontal="center" vertical="center" wrapText="1"/>
    </xf>
    <xf numFmtId="0" fontId="24" fillId="4" borderId="3" xfId="0" applyFont="1" applyFill="1" applyBorder="1" applyAlignment="1">
      <alignment vertical="center" wrapText="1"/>
    </xf>
    <xf numFmtId="0" fontId="28" fillId="5" borderId="5" xfId="9" applyFont="1" applyFill="1" applyBorder="1" applyAlignment="1">
      <alignment vertical="center" wrapText="1"/>
    </xf>
    <xf numFmtId="0" fontId="39" fillId="0" borderId="0" xfId="11" applyFont="1" applyAlignment="1">
      <alignment vertical="center"/>
    </xf>
    <xf numFmtId="3" fontId="30" fillId="4" borderId="6" xfId="11" applyNumberFormat="1" applyFont="1" applyFill="1" applyBorder="1" applyAlignment="1">
      <alignment horizontal="left" vertical="center"/>
    </xf>
    <xf numFmtId="0" fontId="39" fillId="2" borderId="0" xfId="11" applyFont="1" applyFill="1" applyAlignment="1">
      <alignment vertical="center"/>
    </xf>
    <xf numFmtId="3" fontId="37" fillId="4" borderId="6" xfId="11" applyNumberFormat="1" applyFont="1" applyFill="1" applyBorder="1" applyAlignment="1">
      <alignment horizontal="left" vertical="center"/>
    </xf>
    <xf numFmtId="0" fontId="36" fillId="2" borderId="0" xfId="11" applyFont="1" applyFill="1" applyAlignment="1">
      <alignment vertical="center"/>
    </xf>
    <xf numFmtId="0" fontId="32" fillId="2" borderId="0" xfId="11" applyFont="1" applyFill="1" applyAlignment="1">
      <alignment vertical="center"/>
    </xf>
    <xf numFmtId="4" fontId="40" fillId="0" borderId="0" xfId="11" applyNumberFormat="1" applyFont="1" applyAlignment="1">
      <alignment vertical="center"/>
    </xf>
    <xf numFmtId="4" fontId="39" fillId="0" borderId="0" xfId="11" applyNumberFormat="1" applyFont="1" applyAlignment="1">
      <alignment vertical="center"/>
    </xf>
    <xf numFmtId="9" fontId="43" fillId="3" borderId="2" xfId="11" applyNumberFormat="1" applyFont="1" applyFill="1" applyBorder="1" applyAlignment="1">
      <alignment horizontal="center" vertical="center"/>
    </xf>
    <xf numFmtId="1" fontId="38" fillId="5" borderId="12" xfId="11" applyNumberFormat="1" applyFont="1" applyFill="1" applyBorder="1" applyAlignment="1">
      <alignment horizontal="center" vertical="center" wrapText="1"/>
    </xf>
    <xf numFmtId="0" fontId="34" fillId="4" borderId="2" xfId="21" applyFont="1" applyFill="1" applyBorder="1" applyAlignment="1">
      <alignment horizontal="center" vertical="center" wrapText="1"/>
    </xf>
    <xf numFmtId="3" fontId="34" fillId="4" borderId="9" xfId="11" applyNumberFormat="1" applyFont="1" applyFill="1" applyBorder="1" applyAlignment="1">
      <alignment horizontal="center" vertical="center"/>
    </xf>
    <xf numFmtId="3" fontId="35" fillId="4" borderId="9" xfId="11" applyNumberFormat="1" applyFont="1" applyFill="1" applyBorder="1" applyAlignment="1">
      <alignment horizontal="center" vertical="center"/>
    </xf>
    <xf numFmtId="0" fontId="25" fillId="5" borderId="6" xfId="11" applyFont="1" applyFill="1" applyBorder="1" applyAlignment="1">
      <alignment vertical="center"/>
    </xf>
    <xf numFmtId="0" fontId="36" fillId="3" borderId="0" xfId="11" applyFont="1" applyFill="1" applyAlignment="1">
      <alignment vertical="center"/>
    </xf>
    <xf numFmtId="0" fontId="17" fillId="3" borderId="0" xfId="0" applyFont="1" applyFill="1"/>
    <xf numFmtId="0" fontId="20" fillId="3" borderId="0" xfId="0" applyFont="1" applyFill="1" applyBorder="1"/>
    <xf numFmtId="0" fontId="20" fillId="3" borderId="0" xfId="0" applyFont="1" applyFill="1" applyBorder="1" applyAlignment="1">
      <alignment horizontal="center"/>
    </xf>
    <xf numFmtId="0" fontId="44" fillId="0" borderId="0" xfId="21" applyFont="1" applyFill="1" applyBorder="1" applyAlignment="1">
      <alignment vertical="center" wrapText="1"/>
    </xf>
    <xf numFmtId="0" fontId="18" fillId="3" borderId="20" xfId="0" applyFont="1" applyFill="1" applyBorder="1" applyAlignment="1">
      <alignment horizontal="left" vertical="center"/>
    </xf>
    <xf numFmtId="0" fontId="18" fillId="3" borderId="8" xfId="0" applyFont="1" applyFill="1" applyBorder="1" applyAlignment="1">
      <alignment horizontal="left" vertical="center"/>
    </xf>
    <xf numFmtId="0" fontId="16" fillId="0" borderId="6" xfId="0" applyFont="1" applyFill="1" applyBorder="1"/>
    <xf numFmtId="0" fontId="35" fillId="4" borderId="16" xfId="22" applyFont="1" applyFill="1" applyBorder="1" applyAlignment="1">
      <alignment horizontal="center" vertical="center" wrapText="1"/>
    </xf>
    <xf numFmtId="0" fontId="23" fillId="3" borderId="0" xfId="0" applyFont="1" applyFill="1" applyBorder="1"/>
    <xf numFmtId="172" fontId="35" fillId="4" borderId="16" xfId="12" applyNumberFormat="1" applyFont="1" applyFill="1" applyBorder="1" applyAlignment="1">
      <alignment horizontal="center" vertical="center" wrapText="1"/>
    </xf>
    <xf numFmtId="0" fontId="33" fillId="4" borderId="0" xfId="22" applyFont="1" applyFill="1" applyBorder="1" applyAlignment="1">
      <alignment horizontal="left" vertical="center" wrapText="1"/>
    </xf>
    <xf numFmtId="0" fontId="37" fillId="4" borderId="2" xfId="21" applyFont="1" applyFill="1" applyBorder="1" applyAlignment="1">
      <alignment horizontal="center" vertical="center" wrapText="1"/>
    </xf>
    <xf numFmtId="10" fontId="37" fillId="4" borderId="2" xfId="21" applyNumberFormat="1" applyFont="1" applyFill="1" applyBorder="1" applyAlignment="1">
      <alignment horizontal="center" vertical="center" wrapText="1"/>
    </xf>
    <xf numFmtId="172" fontId="37" fillId="4" borderId="2" xfId="21" applyNumberFormat="1" applyFont="1" applyFill="1" applyBorder="1" applyAlignment="1">
      <alignment horizontal="center" vertical="center" wrapText="1"/>
    </xf>
    <xf numFmtId="172" fontId="36" fillId="4" borderId="2" xfId="11" applyNumberFormat="1" applyFont="1" applyFill="1" applyBorder="1" applyAlignment="1">
      <alignment horizontal="center" vertical="center" wrapText="1"/>
    </xf>
    <xf numFmtId="172" fontId="36" fillId="4" borderId="2" xfId="21" applyNumberFormat="1" applyFont="1" applyFill="1" applyBorder="1" applyAlignment="1">
      <alignment horizontal="center" vertical="center" wrapText="1"/>
    </xf>
    <xf numFmtId="3" fontId="36" fillId="4" borderId="2" xfId="11" applyNumberFormat="1" applyFont="1" applyFill="1" applyBorder="1" applyAlignment="1">
      <alignment horizontal="center" vertical="center" wrapText="1"/>
    </xf>
    <xf numFmtId="1" fontId="36" fillId="4" borderId="2" xfId="11" applyNumberFormat="1" applyFont="1" applyFill="1" applyBorder="1" applyAlignment="1">
      <alignment horizontal="center" vertical="center" wrapText="1"/>
    </xf>
    <xf numFmtId="0" fontId="29" fillId="5" borderId="11" xfId="0" applyFont="1" applyFill="1" applyBorder="1" applyAlignment="1">
      <alignment horizontal="left" vertical="center" wrapText="1"/>
    </xf>
    <xf numFmtId="0" fontId="33" fillId="4" borderId="3" xfId="22" applyFont="1" applyFill="1" applyBorder="1" applyAlignment="1">
      <alignment horizontal="left" vertical="center" wrapText="1"/>
    </xf>
    <xf numFmtId="0" fontId="33" fillId="4" borderId="10" xfId="22" applyFont="1" applyFill="1" applyBorder="1" applyAlignment="1">
      <alignment horizontal="left" vertical="center" wrapText="1"/>
    </xf>
    <xf numFmtId="0" fontId="17" fillId="3" borderId="0" xfId="0" applyFont="1" applyFill="1" applyAlignment="1">
      <alignment horizontal="left" vertical="top" wrapText="1"/>
    </xf>
    <xf numFmtId="0" fontId="44" fillId="3" borderId="0" xfId="21" applyFont="1" applyFill="1" applyBorder="1" applyAlignment="1">
      <alignment horizontal="left" vertical="center" wrapText="1"/>
    </xf>
    <xf numFmtId="0" fontId="44" fillId="0" borderId="0" xfId="21" applyFont="1" applyFill="1" applyBorder="1" applyAlignment="1">
      <alignment horizontal="left" vertical="center" wrapText="1"/>
    </xf>
    <xf numFmtId="0" fontId="31" fillId="5" borderId="21" xfId="0" applyFont="1" applyFill="1" applyBorder="1" applyAlignment="1">
      <alignment horizontal="center" vertical="center" textRotation="90"/>
    </xf>
    <xf numFmtId="0" fontId="31" fillId="5" borderId="0" xfId="0" applyFont="1" applyFill="1" applyBorder="1" applyAlignment="1">
      <alignment horizontal="center" vertical="center" textRotation="90"/>
    </xf>
    <xf numFmtId="0" fontId="31" fillId="5" borderId="7" xfId="0" applyFont="1" applyFill="1" applyBorder="1" applyAlignment="1">
      <alignment horizontal="center" vertical="center" textRotation="90"/>
    </xf>
    <xf numFmtId="0" fontId="31" fillId="5" borderId="4" xfId="0" applyFont="1" applyFill="1" applyBorder="1" applyAlignment="1">
      <alignment horizontal="center" vertical="center" textRotation="90"/>
    </xf>
    <xf numFmtId="0" fontId="44" fillId="0" borderId="19" xfId="21" applyFont="1" applyFill="1" applyBorder="1" applyAlignment="1">
      <alignment horizontal="left" vertical="center" wrapText="1"/>
    </xf>
    <xf numFmtId="4" fontId="42" fillId="5" borderId="17" xfId="11" applyNumberFormat="1" applyFont="1" applyFill="1" applyBorder="1" applyAlignment="1">
      <alignment horizontal="center" vertical="center" wrapText="1"/>
    </xf>
    <xf numFmtId="4" fontId="42" fillId="5" borderId="13" xfId="11" applyNumberFormat="1" applyFont="1" applyFill="1" applyBorder="1" applyAlignment="1">
      <alignment horizontal="center" vertical="center" wrapText="1"/>
    </xf>
    <xf numFmtId="1" fontId="38" fillId="5" borderId="14" xfId="11" applyNumberFormat="1" applyFont="1" applyFill="1" applyBorder="1" applyAlignment="1">
      <alignment horizontal="center" vertical="center" wrapText="1"/>
    </xf>
    <xf numFmtId="1" fontId="38" fillId="5" borderId="18" xfId="11" applyNumberFormat="1" applyFont="1" applyFill="1" applyBorder="1" applyAlignment="1">
      <alignment horizontal="center" vertical="center" wrapText="1"/>
    </xf>
    <xf numFmtId="1" fontId="38" fillId="5" borderId="15" xfId="11" applyNumberFormat="1" applyFont="1" applyFill="1" applyBorder="1" applyAlignment="1">
      <alignment horizontal="center" vertical="center" wrapText="1"/>
    </xf>
    <xf numFmtId="1" fontId="38" fillId="5" borderId="17" xfId="11" applyNumberFormat="1" applyFont="1" applyFill="1" applyBorder="1" applyAlignment="1">
      <alignment horizontal="left" vertical="center" wrapText="1"/>
    </xf>
    <xf numFmtId="1" fontId="38" fillId="5" borderId="13" xfId="11" applyNumberFormat="1" applyFont="1" applyFill="1" applyBorder="1" applyAlignment="1">
      <alignment horizontal="left" vertical="center" wrapText="1"/>
    </xf>
    <xf numFmtId="1" fontId="38" fillId="5" borderId="17" xfId="11" applyNumberFormat="1" applyFont="1" applyFill="1" applyBorder="1" applyAlignment="1">
      <alignment horizontal="center" vertical="center" wrapText="1"/>
    </xf>
    <xf numFmtId="1" fontId="38" fillId="5" borderId="13" xfId="11" applyNumberFormat="1" applyFont="1" applyFill="1" applyBorder="1" applyAlignment="1">
      <alignment horizontal="center" vertical="center" wrapText="1"/>
    </xf>
    <xf numFmtId="4" fontId="38" fillId="5" borderId="17" xfId="11" applyNumberFormat="1" applyFont="1" applyFill="1" applyBorder="1" applyAlignment="1">
      <alignment horizontal="center" vertical="center" wrapText="1"/>
    </xf>
    <xf numFmtId="4" fontId="38" fillId="5" borderId="13" xfId="11" applyNumberFormat="1" applyFont="1" applyFill="1" applyBorder="1" applyAlignment="1">
      <alignment horizontal="center" vertical="center" wrapText="1"/>
    </xf>
  </cellXfs>
  <cellStyles count="25">
    <cellStyle name="Following" xfId="1"/>
    <cellStyle name="Millares [0]_Person" xfId="2"/>
    <cellStyle name="Millares_Person" xfId="3"/>
    <cellStyle name="Moeda [0]_aola" xfId="4"/>
    <cellStyle name="Moeda_aola" xfId="5"/>
    <cellStyle name="Moneda [0]_Person" xfId="6"/>
    <cellStyle name="Moneda_Person" xfId="7"/>
    <cellStyle name="Normal 2" xfId="8"/>
    <cellStyle name="Normal 2 2" xfId="22"/>
    <cellStyle name="Normal 2 2 2" xfId="24"/>
    <cellStyle name="Normal 3" xfId="9"/>
    <cellStyle name="Normal 3 2" xfId="10"/>
    <cellStyle name="Normal 4" xfId="21"/>
    <cellStyle name="Normal 4 2" xfId="23"/>
    <cellStyle name="Normal_ASTRA_PRICES_03_08 NOT APPLICABLE" xfId="11"/>
    <cellStyle name="Preise inkl." xfId="12"/>
    <cellStyle name="Schraffur" xfId="13"/>
    <cellStyle name="Separador de milhares [0]_Person" xfId="14"/>
    <cellStyle name="Separador de milhares_Person" xfId="15"/>
    <cellStyle name="Standard 2" xfId="16"/>
    <cellStyle name="Standard 3" xfId="17"/>
    <cellStyle name="Standard 3 2" xfId="18"/>
    <cellStyle name="Standard_Abbrev.XLS" xfId="19"/>
    <cellStyle name="Κανονικό" xfId="0" builtinId="0"/>
    <cellStyle name="표준_C100 BM 동력성능 종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5</xdr:col>
      <xdr:colOff>981074</xdr:colOff>
      <xdr:row>0</xdr:row>
      <xdr:rowOff>28575</xdr:rowOff>
    </xdr:from>
    <xdr:to>
      <xdr:col>5</xdr:col>
      <xdr:colOff>1374799</xdr:colOff>
      <xdr:row>0</xdr:row>
      <xdr:rowOff>422766</xdr:rowOff>
    </xdr:to>
    <xdr:sp macro="" textlink="">
      <xdr:nvSpPr>
        <xdr:cNvPr id="2" name="Rectangle 1"/>
        <xdr:cNvSpPr>
          <a:spLocks noChangeAspect="1"/>
        </xdr:cNvSpPr>
      </xdr:nvSpPr>
      <xdr:spPr>
        <a:xfrm flipH="1">
          <a:off x="7629524" y="28575"/>
          <a:ext cx="393725" cy="39419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bg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581025</xdr:colOff>
      <xdr:row>0</xdr:row>
      <xdr:rowOff>28575</xdr:rowOff>
    </xdr:from>
    <xdr:to>
      <xdr:col>12</xdr:col>
      <xdr:colOff>0</xdr:colOff>
      <xdr:row>0</xdr:row>
      <xdr:rowOff>361950</xdr:rowOff>
    </xdr:to>
    <xdr:sp macro="" textlink="">
      <xdr:nvSpPr>
        <xdr:cNvPr id="3" name="Rectangle 2"/>
        <xdr:cNvSpPr>
          <a:spLocks noChangeAspect="1"/>
        </xdr:cNvSpPr>
      </xdr:nvSpPr>
      <xdr:spPr>
        <a:xfrm>
          <a:off x="16030575" y="28575"/>
          <a:ext cx="333375" cy="333375"/>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1">
              <a:solidFill>
                <a:schemeClr val="bg1"/>
              </a:solidFill>
              <a:latin typeface="Opel Sans Condensed" panose="020B0503030403020304" pitchFamily="34" charset="0"/>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L27"/>
  <sheetViews>
    <sheetView tabSelected="1" zoomScale="69" zoomScaleNormal="69" zoomScaleSheetLayoutView="75" workbookViewId="0">
      <selection activeCell="E6" sqref="E6"/>
    </sheetView>
  </sheetViews>
  <sheetFormatPr defaultColWidth="0" defaultRowHeight="12.75" zeroHeight="1"/>
  <cols>
    <col min="1" max="1" width="4.75" style="2" bestFit="1" customWidth="1"/>
    <col min="2" max="2" width="31.25" style="2" customWidth="1"/>
    <col min="3" max="3" width="15.5" style="2" customWidth="1"/>
    <col min="4" max="4" width="17.125" style="2" customWidth="1"/>
    <col min="5" max="5" width="18.625" style="1" customWidth="1"/>
    <col min="6" max="6" width="18.375" style="1" customWidth="1"/>
    <col min="7" max="12" width="0" style="2" hidden="1" customWidth="1"/>
    <col min="13" max="16384" width="5.75" style="2" hidden="1"/>
  </cols>
  <sheetData>
    <row r="1" spans="1:12" ht="34.5" customHeight="1">
      <c r="A1" s="51" t="s">
        <v>43</v>
      </c>
      <c r="B1" s="51"/>
      <c r="C1" s="51"/>
      <c r="D1" s="51"/>
      <c r="E1" s="51"/>
      <c r="F1" s="51"/>
    </row>
    <row r="2" spans="1:12" ht="16.5" customHeight="1">
      <c r="A2" s="37"/>
      <c r="B2" s="3"/>
      <c r="C2" s="3"/>
      <c r="D2" s="3"/>
      <c r="E2" s="3"/>
      <c r="F2" s="38"/>
    </row>
    <row r="3" spans="1:12" ht="22.5" customHeight="1">
      <c r="A3" s="39"/>
      <c r="B3" s="4" t="s">
        <v>9</v>
      </c>
      <c r="C3" s="4" t="s">
        <v>3</v>
      </c>
      <c r="D3" s="4" t="s">
        <v>29</v>
      </c>
      <c r="E3" s="4" t="s">
        <v>4</v>
      </c>
      <c r="F3" s="4" t="s">
        <v>30</v>
      </c>
    </row>
    <row r="4" spans="1:12" ht="31.5" customHeight="1">
      <c r="A4" s="57" t="s">
        <v>11</v>
      </c>
      <c r="B4" s="52" t="s">
        <v>10</v>
      </c>
      <c r="C4" s="14" t="s">
        <v>6</v>
      </c>
      <c r="D4" s="13">
        <f>'Ανάλυση Τιμών Μοντέλων'!F5</f>
        <v>18700.440000000002</v>
      </c>
      <c r="E4" s="13">
        <f>'Ανάλυση Τιμών Μοντέλων'!F7</f>
        <v>20399.600000000002</v>
      </c>
      <c r="F4" s="40" t="s">
        <v>0</v>
      </c>
    </row>
    <row r="5" spans="1:12" s="33" customFormat="1" ht="29.25" customHeight="1">
      <c r="A5" s="58"/>
      <c r="B5" s="53"/>
      <c r="C5" s="14" t="s">
        <v>31</v>
      </c>
      <c r="D5" s="13" t="s">
        <v>0</v>
      </c>
      <c r="E5" s="13">
        <f>'Ανάλυση Τιμών Μοντέλων'!F8</f>
        <v>21200.2</v>
      </c>
      <c r="F5" s="40" t="s">
        <v>0</v>
      </c>
    </row>
    <row r="6" spans="1:12" ht="30.75" customHeight="1">
      <c r="A6" s="58"/>
      <c r="B6" s="43" t="s">
        <v>32</v>
      </c>
      <c r="C6" s="14" t="s">
        <v>5</v>
      </c>
      <c r="D6" s="13" t="s">
        <v>0</v>
      </c>
      <c r="E6" s="13">
        <f>'Ανάλυση Τιμών Μοντέλων'!F9</f>
        <v>21799.8</v>
      </c>
      <c r="F6" s="42">
        <f>'Ανάλυση Τιμών Μοντέλων'!F12</f>
        <v>25399.974193548391</v>
      </c>
    </row>
    <row r="7" spans="1:12" s="33" customFormat="1" ht="30" customHeight="1">
      <c r="A7" s="41"/>
      <c r="B7" s="34"/>
      <c r="C7" s="35"/>
      <c r="D7" s="35"/>
      <c r="E7" s="35"/>
      <c r="F7" s="35"/>
    </row>
    <row r="8" spans="1:12" s="33" customFormat="1" ht="29.25" customHeight="1">
      <c r="A8" s="59" t="s">
        <v>16</v>
      </c>
      <c r="B8" s="12" t="s">
        <v>12</v>
      </c>
      <c r="C8" s="14" t="s">
        <v>5</v>
      </c>
      <c r="D8" s="13">
        <f>'Ανάλυση Τιμών Μοντέλων'!F6</f>
        <v>21400.475999999999</v>
      </c>
      <c r="E8" s="13" t="s">
        <v>0</v>
      </c>
      <c r="F8" s="42" t="s">
        <v>0</v>
      </c>
    </row>
    <row r="9" spans="1:12" s="33" customFormat="1" ht="33.75" customHeight="1">
      <c r="A9" s="60"/>
      <c r="B9" s="52" t="s">
        <v>13</v>
      </c>
      <c r="C9" s="14" t="s">
        <v>5</v>
      </c>
      <c r="D9" s="13" t="s">
        <v>0</v>
      </c>
      <c r="E9" s="13">
        <f>'Ανάλυση Τιμών Μοντέλων'!F10</f>
        <v>24000.2</v>
      </c>
      <c r="F9" s="42">
        <f>'Ανάλυση Τιμών Μοντέλων'!F13</f>
        <v>25900</v>
      </c>
    </row>
    <row r="10" spans="1:12" ht="26.25" customHeight="1">
      <c r="A10" s="60"/>
      <c r="B10" s="53"/>
      <c r="C10" s="15" t="s">
        <v>7</v>
      </c>
      <c r="D10" s="13" t="s">
        <v>0</v>
      </c>
      <c r="E10" s="13">
        <f>'Ανάλυση Τιμών Μοντέλων'!F11</f>
        <v>25600.400000000001</v>
      </c>
      <c r="F10" s="42">
        <f>'Ανάλυση Τιμών Μοντέλων'!F14</f>
        <v>27699.792000000001</v>
      </c>
    </row>
    <row r="11" spans="1:12" ht="33.75" customHeight="1">
      <c r="A11" s="60"/>
      <c r="B11" s="16" t="s">
        <v>14</v>
      </c>
      <c r="C11" s="11" t="s">
        <v>5</v>
      </c>
      <c r="D11" s="10" t="s">
        <v>0</v>
      </c>
      <c r="E11" s="10" t="s">
        <v>0</v>
      </c>
      <c r="F11" s="42">
        <f>'Ανάλυση Τιμών Μοντέλων'!F15</f>
        <v>27199.599999999999</v>
      </c>
    </row>
    <row r="12" spans="1:12" ht="227.25" customHeight="1">
      <c r="A12" s="56" t="s">
        <v>26</v>
      </c>
      <c r="B12" s="56"/>
      <c r="C12" s="56"/>
      <c r="D12" s="56"/>
      <c r="E12" s="56"/>
      <c r="F12" s="56"/>
      <c r="G12" s="36"/>
      <c r="H12" s="36"/>
      <c r="I12" s="36"/>
      <c r="J12" s="36"/>
      <c r="K12" s="36"/>
      <c r="L12" s="36"/>
    </row>
    <row r="13" spans="1:12" ht="43.5" customHeight="1">
      <c r="A13" s="55" t="s">
        <v>28</v>
      </c>
      <c r="B13" s="55"/>
      <c r="C13" s="55"/>
      <c r="D13" s="55"/>
      <c r="E13" s="55"/>
      <c r="F13" s="55"/>
    </row>
    <row r="14" spans="1:12" ht="15" hidden="1">
      <c r="A14" s="54"/>
      <c r="B14" s="54"/>
      <c r="C14" s="54"/>
      <c r="D14" s="54"/>
      <c r="E14" s="54"/>
      <c r="F14" s="54"/>
    </row>
    <row r="15" spans="1:12" hidden="1">
      <c r="E15" s="2"/>
      <c r="F15" s="2"/>
    </row>
    <row r="16" spans="1:12" hidden="1">
      <c r="E16" s="2"/>
      <c r="F16" s="2"/>
    </row>
    <row r="17" spans="5:6" hidden="1">
      <c r="E17" s="2"/>
      <c r="F17" s="2"/>
    </row>
    <row r="18" spans="5:6" hidden="1">
      <c r="E18" s="2"/>
      <c r="F18" s="2"/>
    </row>
    <row r="19" spans="5:6" hidden="1">
      <c r="E19" s="2"/>
      <c r="F19" s="2"/>
    </row>
    <row r="20" spans="5:6" hidden="1">
      <c r="E20" s="2"/>
      <c r="F20" s="2"/>
    </row>
    <row r="21" spans="5:6" hidden="1">
      <c r="E21" s="2"/>
      <c r="F21" s="2"/>
    </row>
    <row r="22" spans="5:6" hidden="1">
      <c r="E22" s="2"/>
      <c r="F22" s="2"/>
    </row>
    <row r="23" spans="5:6" hidden="1">
      <c r="E23" s="2"/>
      <c r="F23" s="2"/>
    </row>
    <row r="24" spans="5:6" hidden="1">
      <c r="E24" s="2"/>
      <c r="F24" s="2"/>
    </row>
    <row r="25" spans="5:6" hidden="1">
      <c r="E25" s="2"/>
      <c r="F25" s="2"/>
    </row>
    <row r="26" spans="5:6" hidden="1">
      <c r="E26" s="2"/>
      <c r="F26" s="2"/>
    </row>
    <row r="27" spans="5:6" hidden="1">
      <c r="E27" s="2"/>
      <c r="F27" s="2"/>
    </row>
  </sheetData>
  <sheetProtection formatCells="0" formatColumns="0" formatRows="0" insertColumns="0" insertRows="0" insertHyperlinks="0" deleteColumns="0" deleteRows="0" sort="0" autoFilter="0" pivotTables="0"/>
  <mergeCells count="8">
    <mergeCell ref="A1:F1"/>
    <mergeCell ref="B4:B5"/>
    <mergeCell ref="A14:F14"/>
    <mergeCell ref="A13:F13"/>
    <mergeCell ref="A12:F12"/>
    <mergeCell ref="A4:A6"/>
    <mergeCell ref="A8:A11"/>
    <mergeCell ref="B9:B10"/>
  </mergeCells>
  <phoneticPr fontId="0"/>
  <printOptions horizontalCentered="1"/>
  <pageMargins left="0.39370078740157483" right="0.39370078740157483" top="0.59055118110236227" bottom="0.39370078740157483" header="0.23622047244094491" footer="0.27559055118110237"/>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view="pageBreakPreview" zoomScale="93" zoomScaleNormal="50" zoomScaleSheetLayoutView="93" workbookViewId="0">
      <pane xSplit="1" ySplit="4" topLeftCell="B5" activePane="bottomRight" state="frozen"/>
      <selection sqref="A1:XFD1"/>
      <selection pane="topRight" sqref="A1:XFD1"/>
      <selection pane="bottomLeft" sqref="A1:XFD1"/>
      <selection pane="bottomRight" activeCell="F15" sqref="F15"/>
    </sheetView>
  </sheetViews>
  <sheetFormatPr defaultColWidth="7.5" defaultRowHeight="31.5" customHeight="1"/>
  <cols>
    <col min="1" max="1" width="60.5" style="18" bestFit="1" customWidth="1"/>
    <col min="2" max="2" width="10.875" style="18" bestFit="1" customWidth="1"/>
    <col min="3" max="3" width="10.875" style="18" customWidth="1"/>
    <col min="4" max="4" width="17.75" style="18" customWidth="1"/>
    <col min="5" max="5" width="13.625" style="18" bestFit="1" customWidth="1"/>
    <col min="6" max="9" width="14.125" style="18" customWidth="1"/>
    <col min="10" max="10" width="16.5" style="24" bestFit="1" customWidth="1"/>
    <col min="11" max="11" width="16.125" style="24" bestFit="1" customWidth="1"/>
    <col min="12" max="12" width="12" style="25" bestFit="1" customWidth="1"/>
    <col min="13" max="13" width="9.125" style="18" bestFit="1" customWidth="1"/>
    <col min="14" max="16384" width="7.5" style="18"/>
  </cols>
  <sheetData>
    <row r="1" spans="1:14" s="5" customFormat="1" ht="46.5">
      <c r="A1" s="17" t="s">
        <v>44</v>
      </c>
      <c r="B1" s="9"/>
      <c r="C1" s="9"/>
      <c r="D1" s="9"/>
      <c r="E1" s="9"/>
      <c r="F1" s="9"/>
      <c r="G1" s="9"/>
      <c r="H1" s="9"/>
      <c r="I1" s="9"/>
      <c r="J1" s="9"/>
      <c r="K1" s="9"/>
      <c r="L1" s="31"/>
    </row>
    <row r="2" spans="1:14" s="5" customFormat="1" ht="24.75" customHeight="1">
      <c r="A2" s="6"/>
      <c r="B2" s="7"/>
      <c r="C2" s="7"/>
      <c r="D2" s="7"/>
      <c r="E2" s="7"/>
      <c r="F2" s="7"/>
      <c r="G2" s="7"/>
      <c r="H2" s="26">
        <v>0.24</v>
      </c>
      <c r="I2" s="7"/>
      <c r="J2" s="8"/>
      <c r="K2" s="8"/>
      <c r="L2" s="6"/>
    </row>
    <row r="3" spans="1:14" ht="28.5" customHeight="1">
      <c r="A3" s="67" t="s">
        <v>15</v>
      </c>
      <c r="B3" s="69" t="s">
        <v>1</v>
      </c>
      <c r="C3" s="69" t="s">
        <v>2</v>
      </c>
      <c r="D3" s="69" t="s">
        <v>17</v>
      </c>
      <c r="E3" s="69" t="s">
        <v>18</v>
      </c>
      <c r="F3" s="71" t="s">
        <v>19</v>
      </c>
      <c r="G3" s="62" t="s">
        <v>21</v>
      </c>
      <c r="H3" s="62" t="s">
        <v>20</v>
      </c>
      <c r="I3" s="62" t="s">
        <v>8</v>
      </c>
      <c r="J3" s="64" t="s">
        <v>22</v>
      </c>
      <c r="K3" s="65"/>
      <c r="L3" s="66"/>
    </row>
    <row r="4" spans="1:14" ht="32.25" customHeight="1">
      <c r="A4" s="68"/>
      <c r="B4" s="70"/>
      <c r="C4" s="70"/>
      <c r="D4" s="70"/>
      <c r="E4" s="70"/>
      <c r="F4" s="72"/>
      <c r="G4" s="63"/>
      <c r="H4" s="63"/>
      <c r="I4" s="63"/>
      <c r="J4" s="27" t="s">
        <v>23</v>
      </c>
      <c r="K4" s="27" t="s">
        <v>24</v>
      </c>
      <c r="L4" s="27" t="s">
        <v>25</v>
      </c>
    </row>
    <row r="5" spans="1:14" s="20" customFormat="1" ht="15.75">
      <c r="A5" s="19" t="str">
        <f>Εκδόσεις!D3&amp;" "&amp;Εκδόσεις!B4&amp;" "&amp;Εκδόσεις!C4</f>
        <v>Selection 1.0lt Turbo ecoFLEX® S/S, 105hp MT5</v>
      </c>
      <c r="B5" s="29" t="s">
        <v>35</v>
      </c>
      <c r="C5" s="28" t="str">
        <f>Εκδόσεις!A4</f>
        <v>Βενζίνη</v>
      </c>
      <c r="D5" s="44">
        <v>103</v>
      </c>
      <c r="E5" s="45">
        <f>0.08*1</f>
        <v>0.08</v>
      </c>
      <c r="F5" s="46">
        <f t="shared" ref="F5" si="0">G5+H5+I5</f>
        <v>18700.440000000002</v>
      </c>
      <c r="G5" s="47">
        <v>14167</v>
      </c>
      <c r="H5" s="48">
        <f t="shared" ref="H5" si="1">G5*$H$2</f>
        <v>3400.08</v>
      </c>
      <c r="I5" s="48">
        <f t="shared" ref="I5" si="2">G5*E5</f>
        <v>1133.3600000000001</v>
      </c>
      <c r="J5" s="49">
        <v>999</v>
      </c>
      <c r="K5" s="47">
        <f>G5*1.24</f>
        <v>17567.079999999998</v>
      </c>
      <c r="L5" s="47">
        <f>G5*1.24</f>
        <v>17567.079999999998</v>
      </c>
      <c r="M5" s="18"/>
      <c r="N5" s="18"/>
    </row>
    <row r="6" spans="1:14" s="20" customFormat="1" ht="15.75">
      <c r="A6" s="19" t="str">
        <f>Εκδόσεις!D3&amp;" "&amp;Εκδόσεις!B8&amp;" "&amp;Εκδόσεις!C8</f>
        <v>Selection 1.6lt CDTI S/S, 110hp MT6</v>
      </c>
      <c r="B6" s="29" t="s">
        <v>42</v>
      </c>
      <c r="C6" s="28" t="str">
        <f>Εκδόσεις!A8</f>
        <v>Πετρέλαιο</v>
      </c>
      <c r="D6" s="44">
        <v>89</v>
      </c>
      <c r="E6" s="45">
        <f>0.08*0.95</f>
        <v>7.5999999999999998E-2</v>
      </c>
      <c r="F6" s="46">
        <f t="shared" ref="F6" si="3">G6+H6+I6</f>
        <v>21400.475999999999</v>
      </c>
      <c r="G6" s="47">
        <v>16261</v>
      </c>
      <c r="H6" s="48">
        <f t="shared" ref="H6:H11" si="4">G6*$H$2</f>
        <v>3902.64</v>
      </c>
      <c r="I6" s="48">
        <f>G6*E6+1</f>
        <v>1236.836</v>
      </c>
      <c r="J6" s="49">
        <v>1598</v>
      </c>
      <c r="K6" s="47">
        <f>G6*1.24</f>
        <v>20163.64</v>
      </c>
      <c r="L6" s="47">
        <f>G6*1.24</f>
        <v>20163.64</v>
      </c>
      <c r="M6" s="18"/>
      <c r="N6" s="18"/>
    </row>
    <row r="7" spans="1:14" s="20" customFormat="1" ht="15.75">
      <c r="A7" s="19" t="str">
        <f>Εκδόσεις!E3&amp;" "&amp;Εκδόσεις!B4&amp;" "&amp;Εκδόσεις!C4</f>
        <v>Dynamic 1.0lt Turbo ecoFLEX® S/S, 105hp MT5</v>
      </c>
      <c r="B7" s="29" t="s">
        <v>36</v>
      </c>
      <c r="C7" s="28" t="str">
        <f>Εκδόσεις!A4</f>
        <v>Βενζίνη</v>
      </c>
      <c r="D7" s="44">
        <v>103</v>
      </c>
      <c r="E7" s="45">
        <f>0.08*1</f>
        <v>0.08</v>
      </c>
      <c r="F7" s="46">
        <f>G7+H7+I7+1</f>
        <v>20399.600000000002</v>
      </c>
      <c r="G7" s="47">
        <v>15455</v>
      </c>
      <c r="H7" s="48">
        <f t="shared" si="4"/>
        <v>3709.2</v>
      </c>
      <c r="I7" s="48">
        <f>G7*E7-2</f>
        <v>1234.4000000000001</v>
      </c>
      <c r="J7" s="50">
        <v>999</v>
      </c>
      <c r="K7" s="47">
        <f t="shared" ref="K7:K15" si="5">G7*1.24</f>
        <v>19164.2</v>
      </c>
      <c r="L7" s="47">
        <f t="shared" ref="L7:L15" si="6">G7*1.24</f>
        <v>19164.2</v>
      </c>
      <c r="M7" s="18"/>
      <c r="N7" s="18"/>
    </row>
    <row r="8" spans="1:14" s="22" customFormat="1" ht="15.75">
      <c r="A8" s="19" t="str">
        <f>Εκδόσεις!E3&amp;" "&amp;Εκδόσεις!B4&amp;" "&amp;Εκδόσεις!C5</f>
        <v>Dynamic 1.0lt Turbo ecoFLEX® S/S, 105hp Easy 5T</v>
      </c>
      <c r="B8" s="29" t="s">
        <v>37</v>
      </c>
      <c r="C8" s="28" t="str">
        <f>Εκδόσεις!A4</f>
        <v>Βενζίνη</v>
      </c>
      <c r="D8" s="44">
        <v>103</v>
      </c>
      <c r="E8" s="45">
        <f>0.08*1</f>
        <v>0.08</v>
      </c>
      <c r="F8" s="46">
        <f>G8+H8+I8+1</f>
        <v>21200.2</v>
      </c>
      <c r="G8" s="47">
        <v>16060</v>
      </c>
      <c r="H8" s="48">
        <f t="shared" si="4"/>
        <v>3854.3999999999996</v>
      </c>
      <c r="I8" s="48">
        <f t="shared" ref="I8" si="7">G8*E8</f>
        <v>1284.8</v>
      </c>
      <c r="J8" s="50">
        <v>999</v>
      </c>
      <c r="K8" s="47">
        <f t="shared" si="5"/>
        <v>19914.400000000001</v>
      </c>
      <c r="L8" s="47">
        <f t="shared" si="6"/>
        <v>19914.400000000001</v>
      </c>
      <c r="M8" s="18"/>
      <c r="N8" s="18"/>
    </row>
    <row r="9" spans="1:14" s="22" customFormat="1" ht="15.75">
      <c r="A9" s="19" t="str">
        <f>Εκδόσεις!E3&amp;" "&amp;Εκδόσεις!B6&amp;" "&amp;Εκδόσεις!C6</f>
        <v>Dynamic 1.4lt Turbo S/S, 150hp MT6</v>
      </c>
      <c r="B9" s="29" t="s">
        <v>45</v>
      </c>
      <c r="C9" s="28" t="str">
        <f>Εκδόσεις!A4</f>
        <v>Βενζίνη</v>
      </c>
      <c r="D9" s="44">
        <v>114</v>
      </c>
      <c r="E9" s="45">
        <f>0.08*1</f>
        <v>0.08</v>
      </c>
      <c r="F9" s="46">
        <f>G9+H9+I9+1</f>
        <v>21799.8</v>
      </c>
      <c r="G9" s="47">
        <v>16515</v>
      </c>
      <c r="H9" s="48">
        <f t="shared" ref="H9" si="8">G9*$H$2</f>
        <v>3963.6</v>
      </c>
      <c r="I9" s="48">
        <f>G9*E9-1</f>
        <v>1320.2</v>
      </c>
      <c r="J9" s="50">
        <v>1399</v>
      </c>
      <c r="K9" s="47">
        <f t="shared" ref="K9" si="9">G9*1.24</f>
        <v>20478.599999999999</v>
      </c>
      <c r="L9" s="47">
        <f t="shared" ref="L9" si="10">G9*1.24</f>
        <v>20478.599999999999</v>
      </c>
      <c r="M9" s="18"/>
      <c r="N9" s="18"/>
    </row>
    <row r="10" spans="1:14" s="20" customFormat="1" ht="15.75">
      <c r="A10" s="19" t="str">
        <f>Εκδόσεις!E3&amp;" "&amp;Εκδόσεις!B9&amp;" "&amp;Εκδόσεις!C9</f>
        <v>Dynamic 1.6lt CDTI S/S, 136hp MT6</v>
      </c>
      <c r="B10" s="29" t="s">
        <v>38</v>
      </c>
      <c r="C10" s="28" t="str">
        <f>Εκδόσεις!A8</f>
        <v>Πετρέλαιο</v>
      </c>
      <c r="D10" s="44">
        <v>101</v>
      </c>
      <c r="E10" s="45">
        <f>0.16*1</f>
        <v>0.16</v>
      </c>
      <c r="F10" s="46">
        <f>G10+H10+I10+1</f>
        <v>24000.2</v>
      </c>
      <c r="G10" s="47">
        <v>17143</v>
      </c>
      <c r="H10" s="48">
        <f t="shared" si="4"/>
        <v>4114.32</v>
      </c>
      <c r="I10" s="48">
        <f>G10*E10-1</f>
        <v>2741.88</v>
      </c>
      <c r="J10" s="49">
        <v>1598</v>
      </c>
      <c r="K10" s="47">
        <f t="shared" si="5"/>
        <v>21257.32</v>
      </c>
      <c r="L10" s="47">
        <f t="shared" si="6"/>
        <v>21257.32</v>
      </c>
      <c r="M10" s="18"/>
      <c r="N10" s="18"/>
    </row>
    <row r="11" spans="1:14" s="23" customFormat="1" ht="15.75">
      <c r="A11" s="19" t="str">
        <f>Εκδόσεις!E3&amp;" "&amp;Εκδόσεις!B9&amp;" "&amp;Εκδόσεις!C10</f>
        <v>Dynamic 1.6lt CDTI S/S, 136hp AT6</v>
      </c>
      <c r="B11" s="29" t="s">
        <v>39</v>
      </c>
      <c r="C11" s="28" t="str">
        <f>Εκδόσεις!A8</f>
        <v>Πετρέλαιο</v>
      </c>
      <c r="D11" s="44">
        <v>119</v>
      </c>
      <c r="E11" s="45">
        <f>0.16*1</f>
        <v>0.16</v>
      </c>
      <c r="F11" s="46">
        <f>G11+H11+I11+1</f>
        <v>25600.400000000001</v>
      </c>
      <c r="G11" s="47">
        <v>18286</v>
      </c>
      <c r="H11" s="48">
        <f t="shared" si="4"/>
        <v>4388.6399999999994</v>
      </c>
      <c r="I11" s="48">
        <f>G11*E11-1</f>
        <v>2924.76</v>
      </c>
      <c r="J11" s="49">
        <v>1598</v>
      </c>
      <c r="K11" s="47">
        <f t="shared" si="5"/>
        <v>22674.639999999999</v>
      </c>
      <c r="L11" s="47">
        <f t="shared" si="6"/>
        <v>22674.639999999999</v>
      </c>
      <c r="M11" s="18"/>
      <c r="N11" s="18"/>
    </row>
    <row r="12" spans="1:14" s="23" customFormat="1" ht="15.75">
      <c r="A12" s="19" t="str">
        <f>Εκδόσεις!F3&amp;" "&amp;Εκδόσεις!B6&amp;" "&amp;Εκδόσεις!C6</f>
        <v>Innovation 1.4lt Turbo S/S, 150hp MT6</v>
      </c>
      <c r="B12" s="29" t="s">
        <v>33</v>
      </c>
      <c r="C12" s="28" t="str">
        <f>Εκδόσεις!A4</f>
        <v>Βενζίνη</v>
      </c>
      <c r="D12" s="44">
        <v>117</v>
      </c>
      <c r="E12" s="45">
        <f>0.16*1</f>
        <v>0.16</v>
      </c>
      <c r="F12" s="46">
        <f>G12+H12+I12</f>
        <v>25399.974193548391</v>
      </c>
      <c r="G12" s="47">
        <v>18142.83870967742</v>
      </c>
      <c r="H12" s="48">
        <f>G12*$H$2</f>
        <v>4354.2812903225804</v>
      </c>
      <c r="I12" s="48">
        <f>G12*E12</f>
        <v>2902.8541935483872</v>
      </c>
      <c r="J12" s="49">
        <v>1399</v>
      </c>
      <c r="K12" s="47">
        <f t="shared" si="5"/>
        <v>22497.120000000003</v>
      </c>
      <c r="L12" s="47">
        <f t="shared" si="6"/>
        <v>22497.120000000003</v>
      </c>
      <c r="M12" s="18"/>
      <c r="N12" s="18"/>
    </row>
    <row r="13" spans="1:14" s="20" customFormat="1" ht="15.75">
      <c r="A13" s="21" t="str">
        <f>Εκδόσεις!F3&amp;" "&amp;Εκδόσεις!B9&amp;" "&amp;Εκδόσεις!C9</f>
        <v>Innovation 1.6lt CDTI S/S, 136hp MT6</v>
      </c>
      <c r="B13" s="30" t="s">
        <v>40</v>
      </c>
      <c r="C13" s="28" t="str">
        <f>Εκδόσεις!A8</f>
        <v>Πετρέλαιο</v>
      </c>
      <c r="D13" s="44">
        <v>104</v>
      </c>
      <c r="E13" s="45">
        <f>0.16*1</f>
        <v>0.16</v>
      </c>
      <c r="F13" s="46">
        <f>G13+H13+I13</f>
        <v>25900</v>
      </c>
      <c r="G13" s="47">
        <v>18500</v>
      </c>
      <c r="H13" s="48">
        <f>G13*$H$2</f>
        <v>4440</v>
      </c>
      <c r="I13" s="48">
        <f>G13*E13</f>
        <v>2960</v>
      </c>
      <c r="J13" s="49">
        <v>1598</v>
      </c>
      <c r="K13" s="47">
        <f t="shared" ref="K13" si="11">G13*1.24</f>
        <v>22940</v>
      </c>
      <c r="L13" s="47">
        <f t="shared" ref="L13" si="12">G13*1.24</f>
        <v>22940</v>
      </c>
      <c r="M13" s="18"/>
      <c r="N13" s="18"/>
    </row>
    <row r="14" spans="1:14" s="20" customFormat="1" ht="15.75">
      <c r="A14" s="21" t="str">
        <f>Εκδόσεις!F3&amp;" "&amp;Εκδόσεις!B9&amp;" "&amp;Εκδόσεις!C10</f>
        <v>Innovation 1.6lt CDTI S/S, 136hp AT6</v>
      </c>
      <c r="B14" s="30" t="s">
        <v>41</v>
      </c>
      <c r="C14" s="28" t="str">
        <f>Εκδόσεις!A8</f>
        <v>Πετρέλαιο</v>
      </c>
      <c r="D14" s="44">
        <v>122</v>
      </c>
      <c r="E14" s="45">
        <f>0.16*1.1</f>
        <v>0.17600000000000002</v>
      </c>
      <c r="F14" s="46">
        <f>G14+H14+I14</f>
        <v>27699.792000000001</v>
      </c>
      <c r="G14" s="47">
        <v>19562</v>
      </c>
      <c r="H14" s="48">
        <f>G14*$H$2</f>
        <v>4694.88</v>
      </c>
      <c r="I14" s="48">
        <f>G14*E14</f>
        <v>3442.9120000000003</v>
      </c>
      <c r="J14" s="49">
        <v>1598</v>
      </c>
      <c r="K14" s="47">
        <f t="shared" ref="K14" si="13">G14*1.24</f>
        <v>24256.880000000001</v>
      </c>
      <c r="L14" s="47">
        <f t="shared" ref="L14" si="14">G14*1.24</f>
        <v>24256.880000000001</v>
      </c>
      <c r="M14" s="18"/>
      <c r="N14" s="18"/>
    </row>
    <row r="15" spans="1:14" s="20" customFormat="1" ht="15.75">
      <c r="A15" s="21" t="str">
        <f>Εκδόσεις!F3&amp;" "&amp;Εκδόσεις!B11&amp;" "&amp;Εκδόσεις!C11</f>
        <v>Innovation 1.6lt CDTI BiTurbo S/S, 160hp MT6</v>
      </c>
      <c r="B15" s="30" t="s">
        <v>34</v>
      </c>
      <c r="C15" s="28" t="str">
        <f>Εκδόσεις!A8</f>
        <v>Πετρέλαιο</v>
      </c>
      <c r="D15" s="44">
        <v>109</v>
      </c>
      <c r="E15" s="45">
        <f>0.16*1</f>
        <v>0.16</v>
      </c>
      <c r="F15" s="46">
        <f>G15+H15+I15</f>
        <v>27199.599999999999</v>
      </c>
      <c r="G15" s="47">
        <v>19429</v>
      </c>
      <c r="H15" s="48">
        <f>G15*$H$2</f>
        <v>4662.96</v>
      </c>
      <c r="I15" s="48">
        <f>G15*E15-1</f>
        <v>3107.64</v>
      </c>
      <c r="J15" s="49">
        <v>1598</v>
      </c>
      <c r="K15" s="47">
        <f t="shared" si="5"/>
        <v>24091.96</v>
      </c>
      <c r="L15" s="47">
        <f t="shared" si="6"/>
        <v>24091.96</v>
      </c>
      <c r="M15" s="18"/>
      <c r="N15" s="18"/>
    </row>
    <row r="16" spans="1:14" s="22" customFormat="1" ht="15">
      <c r="A16" s="32"/>
      <c r="B16" s="32"/>
      <c r="C16" s="32"/>
      <c r="D16" s="32"/>
      <c r="E16" s="32"/>
      <c r="F16" s="32"/>
      <c r="G16" s="32"/>
      <c r="H16" s="32"/>
      <c r="I16" s="32"/>
      <c r="J16" s="32"/>
      <c r="K16" s="32"/>
      <c r="L16" s="32"/>
    </row>
    <row r="17" spans="1:12" s="22" customFormat="1" ht="173.25" customHeight="1">
      <c r="A17" s="61" t="s">
        <v>27</v>
      </c>
      <c r="B17" s="56"/>
      <c r="C17" s="56"/>
      <c r="D17" s="56"/>
      <c r="E17" s="56"/>
      <c r="F17" s="56"/>
      <c r="G17" s="56"/>
      <c r="H17" s="56"/>
      <c r="I17" s="56"/>
      <c r="J17" s="56"/>
      <c r="K17" s="56"/>
      <c r="L17" s="56"/>
    </row>
  </sheetData>
  <mergeCells count="11">
    <mergeCell ref="A17:L17"/>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59"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Εκδόσεις</vt:lpstr>
      <vt:lpstr>Ανάλυση Τιμών Μοντέλων</vt:lpstr>
      <vt:lpstr>'Ανάλυση Τιμών Μοντέλων'!Print_Area</vt:lpstr>
      <vt:lpstr>Εκδόσεις!Print_Area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user</cp:lastModifiedBy>
  <cp:lastPrinted>2017-01-12T10:01:03Z</cp:lastPrinted>
  <dcterms:created xsi:type="dcterms:W3CDTF">2005-06-09T13:23:39Z</dcterms:created>
  <dcterms:modified xsi:type="dcterms:W3CDTF">2017-01-12T18:08:01Z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